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K16" i="2"/>
  <c r="J16"/>
  <c r="D16"/>
  <c r="C16"/>
  <c r="P14"/>
  <c r="P16" s="1"/>
  <c r="O14"/>
  <c r="O16" s="1"/>
  <c r="N14"/>
  <c r="N16" s="1"/>
  <c r="M14"/>
  <c r="M16" s="1"/>
  <c r="L14"/>
  <c r="L16" s="1"/>
  <c r="I14"/>
  <c r="I16" s="1"/>
  <c r="G14"/>
  <c r="F14"/>
  <c r="H14" s="1"/>
  <c r="E14"/>
  <c r="G12"/>
  <c r="G16" s="1"/>
  <c r="F12"/>
  <c r="F16" s="1"/>
  <c r="E12"/>
  <c r="E16" s="1"/>
  <c r="K10"/>
  <c r="J10"/>
  <c r="D10"/>
  <c r="C10"/>
  <c r="P8"/>
  <c r="P10" s="1"/>
  <c r="O8"/>
  <c r="O10" s="1"/>
  <c r="N8"/>
  <c r="N10" s="1"/>
  <c r="M8"/>
  <c r="M10" s="1"/>
  <c r="L8"/>
  <c r="L10" s="1"/>
  <c r="I8"/>
  <c r="I10" s="1"/>
  <c r="G8"/>
  <c r="F8"/>
  <c r="H8" s="1"/>
  <c r="E8"/>
  <c r="G6"/>
  <c r="G10" s="1"/>
  <c r="F6"/>
  <c r="F10" s="1"/>
  <c r="E6"/>
  <c r="E10" s="1"/>
  <c r="K15" i="1"/>
  <c r="J15"/>
  <c r="C15"/>
  <c r="P13"/>
  <c r="P15" s="1"/>
  <c r="O13"/>
  <c r="O15" s="1"/>
  <c r="N13"/>
  <c r="N15" s="1"/>
  <c r="M13"/>
  <c r="M15" s="1"/>
  <c r="L13"/>
  <c r="L15" s="1"/>
  <c r="I13"/>
  <c r="I15" s="1"/>
  <c r="G13"/>
  <c r="H13" s="1"/>
  <c r="F13"/>
  <c r="E13"/>
  <c r="H12"/>
  <c r="G12"/>
  <c r="F12"/>
  <c r="E12"/>
  <c r="G11"/>
  <c r="G15" s="1"/>
  <c r="F11"/>
  <c r="F15" s="1"/>
  <c r="E11"/>
  <c r="E15" s="1"/>
  <c r="K9"/>
  <c r="K17" s="1"/>
  <c r="J9"/>
  <c r="J17" s="1"/>
  <c r="C9"/>
  <c r="H8"/>
  <c r="P7"/>
  <c r="P9" s="1"/>
  <c r="P17" s="1"/>
  <c r="O7"/>
  <c r="O9" s="1"/>
  <c r="N7"/>
  <c r="N9" s="1"/>
  <c r="N17" s="1"/>
  <c r="M7"/>
  <c r="M9" s="1"/>
  <c r="M17" s="1"/>
  <c r="L7"/>
  <c r="L9" s="1"/>
  <c r="L17" s="1"/>
  <c r="I7"/>
  <c r="I9" s="1"/>
  <c r="I17" s="1"/>
  <c r="G7"/>
  <c r="H7" s="1"/>
  <c r="H9" s="1"/>
  <c r="F7"/>
  <c r="F9" s="1"/>
  <c r="F17" s="1"/>
  <c r="E7"/>
  <c r="E9" s="1"/>
  <c r="H6" i="2" l="1"/>
  <c r="H10" s="1"/>
  <c r="H12"/>
  <c r="H16" s="1"/>
  <c r="O17" i="1"/>
  <c r="E17"/>
  <c r="G9"/>
  <c r="G17" s="1"/>
  <c r="H11"/>
  <c r="H15" s="1"/>
  <c r="H17" s="1"/>
</calcChain>
</file>

<file path=xl/sharedStrings.xml><?xml version="1.0" encoding="utf-8"?>
<sst xmlns="http://schemas.openxmlformats.org/spreadsheetml/2006/main" count="84" uniqueCount="46">
  <si>
    <t>Меню на "______"__________________2022г.</t>
  </si>
  <si>
    <t>Утверждаю: Директор МБОУ Первомайская СОШ Ладик Е.В.___________</t>
  </si>
  <si>
    <t>Возрастная категория: 7-10 лет.</t>
  </si>
  <si>
    <t>День: суббота (1 неделя)</t>
  </si>
  <si>
    <t>№ рец.</t>
  </si>
  <si>
    <t>Наименование блюда</t>
  </si>
  <si>
    <t>Масса порции</t>
  </si>
  <si>
    <t>Пищевые вещества (г)</t>
  </si>
  <si>
    <t>Энергет. Ценность</t>
  </si>
  <si>
    <t>Витамины (мг)</t>
  </si>
  <si>
    <t>Минеральные вещества (мг)</t>
  </si>
  <si>
    <t>Цена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</si>
  <si>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</si>
  <si>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</si>
  <si>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</si>
  <si>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</si>
  <si>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</si>
  <si>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</si>
  <si>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</si>
  <si>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</si>
  <si>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</si>
  <si>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</si>
  <si>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</si>
  <si>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</si>
  <si>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Каша рисовая вязкая с маслом</t>
  </si>
  <si>
    <t>Хлеб пшеничный</t>
  </si>
  <si>
    <t>148/2008г</t>
  </si>
  <si>
    <t>Кофейный напиток с молоком</t>
  </si>
  <si>
    <t>ИТОГО ЗА ЗАВТРАК:</t>
  </si>
  <si>
    <t xml:space="preserve"> </t>
  </si>
  <si>
    <t>ОБЕД</t>
  </si>
  <si>
    <t>62/2013г</t>
  </si>
  <si>
    <t>Суп картофельный с крупой</t>
  </si>
  <si>
    <t>259/2017</t>
  </si>
  <si>
    <t>Жаркое по домашнему из говядины</t>
  </si>
  <si>
    <t>342/2017</t>
  </si>
  <si>
    <t>Компот из свежих яблок</t>
  </si>
  <si>
    <t>ИТОГО ЗА ОБЕД:</t>
  </si>
  <si>
    <t>ИТОГО ЗА ДЕНЬ:</t>
  </si>
  <si>
    <t>Шеф-повар_____________________________________</t>
  </si>
  <si>
    <t>Утверждаю: Директор МБОУ Первомайская СОШ Ладик Е.В._______________</t>
  </si>
  <si>
    <t>Возрастная категория: 11 лет и старше.</t>
  </si>
  <si>
    <t>ОБЕД многодетные, малообеспеченные, ОВЗ</t>
  </si>
  <si>
    <t>ИТОГО ЗА обед:</t>
  </si>
  <si>
    <t>ОБЕД платники</t>
  </si>
  <si>
    <t>Шеф-повар_________________________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</si>
</sst>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Border="1"/>
    <xf numFmtId="0" fontId="0" fillId="0" borderId="0" xfId="0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8" fillId="2" borderId="5" xfId="0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vertical="top" wrapText="1"/>
    </xf>
    <xf numFmtId="2" fontId="9" fillId="2" borderId="7" xfId="0" applyNumberFormat="1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Border="1" applyAlignment="1"/>
    <xf numFmtId="0" fontId="5" fillId="0" borderId="7" xfId="0" applyFont="1" applyBorder="1" applyAlignment="1">
      <alignment horizontal="left" vertical="center"/>
    </xf>
    <xf numFmtId="164" fontId="5" fillId="0" borderId="7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workbookViewId="0"/>
  </sheetViews>
  <sheetFormatPr defaultRowHeight="15"/>
  <cols>
    <col min="1" max="1" width="8.140625" customWidth="1"/>
    <col min="2" max="2" width="30.140625" customWidth="1"/>
    <col min="3" max="4" width="8" customWidth="1"/>
    <col min="5" max="5" width="7.7109375" customWidth="1"/>
    <col min="6" max="6" width="7" customWidth="1"/>
    <col min="8" max="8" width="9" customWidth="1"/>
    <col min="9" max="9" width="5.7109375" customWidth="1"/>
    <col min="10" max="10" width="6.5703125" customWidth="1"/>
    <col min="11" max="11" width="5.85546875" customWidth="1"/>
    <col min="12" max="12" width="6" customWidth="1"/>
    <col min="13" max="13" width="6.42578125" customWidth="1"/>
    <col min="14" max="14" width="8.5703125" customWidth="1"/>
    <col min="15" max="15" width="7" customWidth="1"/>
    <col min="16" max="16" width="6.42578125" customWidth="1"/>
  </cols>
  <sheetData>
    <row r="1" spans="1:19" ht="42.75" customHeight="1">
      <c r="A1" s="1" t="s">
        <v>0</v>
      </c>
      <c r="B1" s="2"/>
      <c r="C1" s="2"/>
      <c r="D1" s="2"/>
      <c r="E1" s="1" t="s">
        <v>1</v>
      </c>
      <c r="F1" s="2"/>
      <c r="I1" s="3"/>
      <c r="J1" s="4"/>
      <c r="K1" s="4"/>
      <c r="L1" s="4"/>
      <c r="M1" s="2"/>
      <c r="N1" s="3"/>
      <c r="O1" s="3"/>
      <c r="P1" s="3"/>
      <c r="Q1" s="3"/>
    </row>
    <row r="2" spans="1:19" ht="15.75">
      <c r="A2" s="5" t="s">
        <v>2</v>
      </c>
      <c r="B2" s="5"/>
      <c r="C2" s="6" t="s">
        <v>3</v>
      </c>
      <c r="D2" s="6"/>
      <c r="E2" s="6"/>
      <c r="F2" s="6"/>
      <c r="G2" s="6"/>
      <c r="H2" s="6"/>
      <c r="I2" s="7"/>
      <c r="J2" s="7"/>
      <c r="K2" s="8"/>
      <c r="L2" s="8"/>
      <c r="M2" s="8"/>
      <c r="N2" s="8"/>
      <c r="O2" s="8"/>
      <c r="P2" s="8"/>
    </row>
    <row r="3" spans="1:19" ht="18" customHeight="1">
      <c r="A3" s="9" t="s">
        <v>4</v>
      </c>
      <c r="B3" s="9" t="s">
        <v>5</v>
      </c>
      <c r="C3" s="10" t="s">
        <v>6</v>
      </c>
      <c r="D3" s="11"/>
      <c r="E3" s="12" t="s">
        <v>7</v>
      </c>
      <c r="F3" s="13"/>
      <c r="G3" s="14"/>
      <c r="H3" s="10" t="s">
        <v>8</v>
      </c>
      <c r="I3" s="12" t="s">
        <v>9</v>
      </c>
      <c r="J3" s="13"/>
      <c r="K3" s="13"/>
      <c r="L3" s="14"/>
      <c r="M3" s="12" t="s">
        <v>10</v>
      </c>
      <c r="N3" s="13"/>
      <c r="O3" s="13"/>
      <c r="P3" s="14"/>
      <c r="Q3" s="15"/>
      <c r="R3" s="15"/>
      <c r="S3" s="16"/>
    </row>
    <row r="4" spans="1:19" ht="30" customHeight="1">
      <c r="A4" s="17"/>
      <c r="B4" s="17"/>
      <c r="C4" s="18"/>
      <c r="D4" s="19" t="s">
        <v>11</v>
      </c>
      <c r="E4" s="20" t="s">
        <v>12</v>
      </c>
      <c r="F4" s="20" t="s">
        <v>13</v>
      </c>
      <c r="G4" s="20" t="s">
        <v>14</v>
      </c>
      <c r="H4" s="18"/>
      <c r="I4" s="20" t="s">
        <v>15</v>
      </c>
      <c r="J4" s="20" t="s">
        <v>16</v>
      </c>
      <c r="K4" s="20" t="s">
        <v>17</v>
      </c>
      <c r="L4" s="20" t="s">
        <v>18</v>
      </c>
      <c r="M4" s="20" t="s">
        <v>19</v>
      </c>
      <c r="N4" s="20" t="s">
        <v>20</v>
      </c>
      <c r="O4" s="20" t="s">
        <v>21</v>
      </c>
      <c r="P4" s="20" t="s">
        <v>22</v>
      </c>
      <c r="Q4" s="15"/>
      <c r="R4" s="15"/>
      <c r="S4" s="16"/>
    </row>
    <row r="5" spans="1:19">
      <c r="A5" s="21"/>
      <c r="B5" s="22"/>
      <c r="C5" s="22"/>
      <c r="D5" s="22"/>
      <c r="E5" s="22"/>
      <c r="F5" s="22"/>
      <c r="G5" s="23" t="s">
        <v>23</v>
      </c>
      <c r="H5" s="22"/>
      <c r="I5" s="24"/>
      <c r="J5" s="24"/>
      <c r="K5" s="24"/>
      <c r="L5" s="24"/>
      <c r="M5" s="24"/>
      <c r="N5" s="24"/>
      <c r="O5" s="24"/>
      <c r="P5" s="25"/>
      <c r="Q5" s="15"/>
      <c r="R5" s="15"/>
      <c r="S5" s="16"/>
    </row>
    <row r="6" spans="1:19">
      <c r="A6" s="26">
        <v>73</v>
      </c>
      <c r="B6" s="27" t="s">
        <v>24</v>
      </c>
      <c r="C6" s="26">
        <v>180</v>
      </c>
      <c r="D6" s="26">
        <v>11.57</v>
      </c>
      <c r="E6" s="26">
        <v>3.6</v>
      </c>
      <c r="F6" s="26">
        <v>5.55</v>
      </c>
      <c r="G6" s="26">
        <v>27.15</v>
      </c>
      <c r="H6" s="26">
        <v>168.1</v>
      </c>
      <c r="I6" s="28">
        <v>0.09</v>
      </c>
      <c r="J6" s="29">
        <v>1.6</v>
      </c>
      <c r="K6" s="30">
        <v>7.0000000000000007E-2</v>
      </c>
      <c r="L6" s="29">
        <v>2</v>
      </c>
      <c r="M6" s="29">
        <v>85</v>
      </c>
      <c r="N6" s="29">
        <v>0</v>
      </c>
      <c r="O6" s="29">
        <v>22.4</v>
      </c>
      <c r="P6" s="29">
        <v>0.9</v>
      </c>
      <c r="Q6" s="31"/>
      <c r="R6" s="15"/>
      <c r="S6" s="16"/>
    </row>
    <row r="7" spans="1:19">
      <c r="A7" s="32"/>
      <c r="B7" s="33" t="s">
        <v>25</v>
      </c>
      <c r="C7" s="34">
        <v>30</v>
      </c>
      <c r="D7" s="34">
        <v>1.56</v>
      </c>
      <c r="E7" s="34">
        <f>C7*7.7/100</f>
        <v>2.31</v>
      </c>
      <c r="F7" s="35">
        <f>C7*0.8/100</f>
        <v>0.24</v>
      </c>
      <c r="G7" s="34">
        <f>C7*49.5/100</f>
        <v>14.85</v>
      </c>
      <c r="H7" s="35">
        <f>G7*4+F7*9+E7*4</f>
        <v>70.8</v>
      </c>
      <c r="I7" s="34">
        <f>C7*0.11/100</f>
        <v>3.3000000000000002E-2</v>
      </c>
      <c r="J7" s="36">
        <v>0</v>
      </c>
      <c r="K7" s="36">
        <v>0</v>
      </c>
      <c r="L7" s="34">
        <f>C7*1.1/100</f>
        <v>0.33</v>
      </c>
      <c r="M7" s="35">
        <f>C7*20/100</f>
        <v>6</v>
      </c>
      <c r="N7" s="35">
        <f>C7*65/100</f>
        <v>19.5</v>
      </c>
      <c r="O7" s="35">
        <f>C7*49/100</f>
        <v>14.7</v>
      </c>
      <c r="P7" s="34">
        <f>C7*1.1/100</f>
        <v>0.33</v>
      </c>
      <c r="Q7" s="31"/>
      <c r="R7" s="15"/>
      <c r="S7" s="16"/>
    </row>
    <row r="8" spans="1:19">
      <c r="A8" s="34" t="s">
        <v>26</v>
      </c>
      <c r="B8" s="33" t="s">
        <v>27</v>
      </c>
      <c r="C8" s="34">
        <v>200</v>
      </c>
      <c r="D8" s="34">
        <v>8.4600000000000009</v>
      </c>
      <c r="E8" s="35">
        <v>2.7</v>
      </c>
      <c r="F8" s="35">
        <v>2.8</v>
      </c>
      <c r="G8" s="35">
        <v>22.4</v>
      </c>
      <c r="H8" s="35">
        <f>G8*4+F8*9+E8*4</f>
        <v>125.6</v>
      </c>
      <c r="I8" s="35">
        <v>0.22</v>
      </c>
      <c r="J8" s="35">
        <v>1.3</v>
      </c>
      <c r="K8" s="35">
        <v>0.02</v>
      </c>
      <c r="L8" s="36">
        <v>0</v>
      </c>
      <c r="M8" s="34">
        <v>125.78</v>
      </c>
      <c r="N8" s="35">
        <v>90</v>
      </c>
      <c r="O8" s="35">
        <v>14</v>
      </c>
      <c r="P8" s="35">
        <v>0.13</v>
      </c>
      <c r="Q8" s="31"/>
      <c r="R8" s="15"/>
      <c r="S8" s="16"/>
    </row>
    <row r="9" spans="1:19">
      <c r="A9" s="37" t="s">
        <v>28</v>
      </c>
      <c r="B9" s="38"/>
      <c r="C9" s="39">
        <f t="shared" ref="C9:P9" si="0">SUM(C6:C8)</f>
        <v>410</v>
      </c>
      <c r="D9" s="39"/>
      <c r="E9" s="39">
        <f t="shared" si="0"/>
        <v>8.61</v>
      </c>
      <c r="F9" s="39">
        <f t="shared" si="0"/>
        <v>8.59</v>
      </c>
      <c r="G9" s="40">
        <f t="shared" si="0"/>
        <v>64.400000000000006</v>
      </c>
      <c r="H9" s="39">
        <f t="shared" si="0"/>
        <v>364.5</v>
      </c>
      <c r="I9" s="39">
        <f t="shared" si="0"/>
        <v>0.34299999999999997</v>
      </c>
      <c r="J9" s="40">
        <f t="shared" si="0"/>
        <v>2.9000000000000004</v>
      </c>
      <c r="K9" s="39">
        <f t="shared" si="0"/>
        <v>9.0000000000000011E-2</v>
      </c>
      <c r="L9" s="39">
        <f t="shared" si="0"/>
        <v>2.33</v>
      </c>
      <c r="M9" s="39">
        <f t="shared" si="0"/>
        <v>216.78</v>
      </c>
      <c r="N9" s="39">
        <f t="shared" si="0"/>
        <v>109.5</v>
      </c>
      <c r="O9" s="39">
        <f t="shared" si="0"/>
        <v>51.099999999999994</v>
      </c>
      <c r="P9" s="39">
        <f t="shared" si="0"/>
        <v>1.3599999999999999</v>
      </c>
      <c r="Q9" s="31"/>
      <c r="R9" s="15" t="s">
        <v>29</v>
      </c>
      <c r="S9" s="16"/>
    </row>
    <row r="10" spans="1:19">
      <c r="A10" s="41" t="s">
        <v>30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3"/>
      <c r="Q10" s="31"/>
      <c r="R10" s="15"/>
      <c r="S10" s="16"/>
    </row>
    <row r="11" spans="1:19">
      <c r="A11" s="44" t="s">
        <v>31</v>
      </c>
      <c r="B11" s="45" t="s">
        <v>32</v>
      </c>
      <c r="C11" s="44">
        <v>200</v>
      </c>
      <c r="D11" s="44">
        <v>4.5999999999999996</v>
      </c>
      <c r="E11" s="46">
        <f>C11*0.89/100</f>
        <v>1.78</v>
      </c>
      <c r="F11" s="46">
        <f>C11*1.19/100</f>
        <v>2.38</v>
      </c>
      <c r="G11" s="46">
        <f>C11*5.65/100</f>
        <v>11.3</v>
      </c>
      <c r="H11" s="46">
        <f>G11*4+F11*9+E11*4</f>
        <v>73.740000000000009</v>
      </c>
      <c r="I11" s="47">
        <v>0</v>
      </c>
      <c r="J11" s="48">
        <v>0.92</v>
      </c>
      <c r="K11" s="48">
        <v>0.02</v>
      </c>
      <c r="L11" s="47">
        <v>0</v>
      </c>
      <c r="M11" s="46">
        <v>37.72</v>
      </c>
      <c r="N11" s="48">
        <v>109.4</v>
      </c>
      <c r="O11" s="48">
        <v>14.18</v>
      </c>
      <c r="P11" s="48">
        <v>0.71</v>
      </c>
      <c r="Q11" s="31"/>
      <c r="R11" s="15"/>
      <c r="S11" s="16"/>
    </row>
    <row r="12" spans="1:19" ht="17.25" customHeight="1">
      <c r="A12" s="49" t="s">
        <v>33</v>
      </c>
      <c r="B12" s="50" t="s">
        <v>34</v>
      </c>
      <c r="C12" s="49">
        <v>230</v>
      </c>
      <c r="D12" s="49">
        <v>55.1</v>
      </c>
      <c r="E12" s="51">
        <f>21.9/230*C12</f>
        <v>21.9</v>
      </c>
      <c r="F12" s="51">
        <f>24.8/230*C12</f>
        <v>24.8</v>
      </c>
      <c r="G12" s="51">
        <f>18.26/230*C12</f>
        <v>18.260000000000002</v>
      </c>
      <c r="H12" s="51">
        <f>377.47/230*C12</f>
        <v>377.47</v>
      </c>
      <c r="I12" s="49">
        <v>0.41</v>
      </c>
      <c r="J12" s="49">
        <v>28.14</v>
      </c>
      <c r="K12" s="49">
        <v>0</v>
      </c>
      <c r="L12" s="49">
        <v>1.62</v>
      </c>
      <c r="M12" s="49">
        <v>36.39</v>
      </c>
      <c r="N12" s="49">
        <v>284.93</v>
      </c>
      <c r="O12" s="49">
        <v>56.82</v>
      </c>
      <c r="P12" s="49">
        <v>4.46</v>
      </c>
      <c r="Q12" s="31"/>
      <c r="R12" s="15"/>
      <c r="S12" s="16"/>
    </row>
    <row r="13" spans="1:19">
      <c r="A13" s="34"/>
      <c r="B13" s="33" t="s">
        <v>25</v>
      </c>
      <c r="C13" s="34">
        <v>20</v>
      </c>
      <c r="D13" s="34">
        <v>0</v>
      </c>
      <c r="E13" s="34">
        <f>C13*7.7/100</f>
        <v>1.54</v>
      </c>
      <c r="F13" s="35">
        <f>C13*0.8/100</f>
        <v>0.16</v>
      </c>
      <c r="G13" s="34">
        <f>C13*49.5/100</f>
        <v>9.9</v>
      </c>
      <c r="H13" s="35">
        <f>G13*4+F13*9+E13*4</f>
        <v>47.2</v>
      </c>
      <c r="I13" s="34">
        <f>C13*0.11/100</f>
        <v>2.2000000000000002E-2</v>
      </c>
      <c r="J13" s="36">
        <v>0</v>
      </c>
      <c r="K13" s="36">
        <v>0</v>
      </c>
      <c r="L13" s="34">
        <f>C13*1.1/100</f>
        <v>0.22</v>
      </c>
      <c r="M13" s="35">
        <f>C13*20/100</f>
        <v>4</v>
      </c>
      <c r="N13" s="35">
        <f>C13*65/100</f>
        <v>13</v>
      </c>
      <c r="O13" s="35">
        <f>C13*49/100</f>
        <v>9.8000000000000007</v>
      </c>
      <c r="P13" s="34">
        <f>C13*1.1/100</f>
        <v>0.22</v>
      </c>
      <c r="Q13" s="31"/>
      <c r="R13" s="15"/>
      <c r="S13" s="16"/>
    </row>
    <row r="14" spans="1:19">
      <c r="A14" s="49" t="s">
        <v>35</v>
      </c>
      <c r="B14" s="50" t="s">
        <v>36</v>
      </c>
      <c r="C14" s="49">
        <v>200</v>
      </c>
      <c r="D14" s="49">
        <v>1.79</v>
      </c>
      <c r="E14" s="49">
        <v>4.16</v>
      </c>
      <c r="F14" s="49">
        <v>0.16</v>
      </c>
      <c r="G14" s="49">
        <v>23.88</v>
      </c>
      <c r="H14" s="49">
        <v>97.6</v>
      </c>
      <c r="I14" s="49">
        <v>0.01</v>
      </c>
      <c r="J14" s="49">
        <v>1.8</v>
      </c>
      <c r="K14" s="49">
        <v>0</v>
      </c>
      <c r="L14" s="49">
        <v>0</v>
      </c>
      <c r="M14" s="49">
        <v>6.4</v>
      </c>
      <c r="N14" s="49">
        <v>4.4000000000000004</v>
      </c>
      <c r="O14" s="49">
        <v>3.6</v>
      </c>
      <c r="P14" s="49">
        <v>0.18</v>
      </c>
      <c r="Q14" s="31"/>
      <c r="R14" s="15"/>
      <c r="S14" s="16"/>
    </row>
    <row r="15" spans="1:19">
      <c r="A15" s="37" t="s">
        <v>37</v>
      </c>
      <c r="B15" s="38"/>
      <c r="C15" s="39">
        <f>SUM(C11:C14)</f>
        <v>650</v>
      </c>
      <c r="D15" s="39"/>
      <c r="E15" s="40">
        <f t="shared" ref="E15:P15" si="1">SUM(E11:E14)</f>
        <v>29.38</v>
      </c>
      <c r="F15" s="40">
        <f t="shared" si="1"/>
        <v>27.5</v>
      </c>
      <c r="G15" s="40">
        <f t="shared" si="1"/>
        <v>63.34</v>
      </c>
      <c r="H15" s="40">
        <f t="shared" si="1"/>
        <v>596.01</v>
      </c>
      <c r="I15" s="40">
        <f t="shared" si="1"/>
        <v>0.442</v>
      </c>
      <c r="J15" s="40">
        <f t="shared" si="1"/>
        <v>30.860000000000003</v>
      </c>
      <c r="K15" s="40">
        <f t="shared" si="1"/>
        <v>0.02</v>
      </c>
      <c r="L15" s="40">
        <f t="shared" si="1"/>
        <v>1.84</v>
      </c>
      <c r="M15" s="40">
        <f t="shared" si="1"/>
        <v>84.51</v>
      </c>
      <c r="N15" s="40">
        <f t="shared" si="1"/>
        <v>411.73</v>
      </c>
      <c r="O15" s="40">
        <f t="shared" si="1"/>
        <v>84.399999999999991</v>
      </c>
      <c r="P15" s="40">
        <f t="shared" si="1"/>
        <v>5.5699999999999994</v>
      </c>
      <c r="Q15" s="31"/>
      <c r="R15" s="15"/>
      <c r="S15" s="16"/>
    </row>
    <row r="16" spans="1:19">
      <c r="A16" s="52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4"/>
      <c r="Q16" s="31"/>
      <c r="R16" s="15"/>
      <c r="S16" s="16"/>
    </row>
    <row r="17" spans="1:19">
      <c r="A17" s="37" t="s">
        <v>38</v>
      </c>
      <c r="B17" s="38"/>
      <c r="C17" s="44"/>
      <c r="D17" s="39">
        <v>83.08</v>
      </c>
      <c r="E17" s="40">
        <f t="shared" ref="E17:P17" si="2">E9+E15</f>
        <v>37.989999999999995</v>
      </c>
      <c r="F17" s="40">
        <f t="shared" si="2"/>
        <v>36.090000000000003</v>
      </c>
      <c r="G17" s="40">
        <f t="shared" si="2"/>
        <v>127.74000000000001</v>
      </c>
      <c r="H17" s="40">
        <f t="shared" si="2"/>
        <v>960.51</v>
      </c>
      <c r="I17" s="40">
        <f t="shared" si="2"/>
        <v>0.78499999999999992</v>
      </c>
      <c r="J17" s="40">
        <f t="shared" si="2"/>
        <v>33.760000000000005</v>
      </c>
      <c r="K17" s="39">
        <f t="shared" si="2"/>
        <v>0.11000000000000001</v>
      </c>
      <c r="L17" s="40">
        <f t="shared" si="2"/>
        <v>4.17</v>
      </c>
      <c r="M17" s="39">
        <f t="shared" si="2"/>
        <v>301.29000000000002</v>
      </c>
      <c r="N17" s="40">
        <f t="shared" si="2"/>
        <v>521.23</v>
      </c>
      <c r="O17" s="39">
        <f t="shared" si="2"/>
        <v>135.5</v>
      </c>
      <c r="P17" s="40">
        <f t="shared" si="2"/>
        <v>6.93</v>
      </c>
      <c r="Q17" s="31"/>
      <c r="R17" s="15"/>
      <c r="S17" s="16"/>
    </row>
    <row r="19" spans="1:19">
      <c r="B19" t="s">
        <v>39</v>
      </c>
    </row>
  </sheetData>
  <mergeCells count="14">
    <mergeCell ref="A9:B9"/>
    <mergeCell ref="A10:P10"/>
    <mergeCell ref="A15:B15"/>
    <mergeCell ref="A16:P16"/>
    <mergeCell ref="A17:B17"/>
    <mergeCell ref="C2:H2"/>
    <mergeCell ref="K2:P2"/>
    <mergeCell ref="A3:A4"/>
    <mergeCell ref="B3:B4"/>
    <mergeCell ref="C3:C4"/>
    <mergeCell ref="E3:G3"/>
    <mergeCell ref="H3:H4"/>
    <mergeCell ref="I3:L3"/>
    <mergeCell ref="M3:P3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8"/>
  <sheetViews>
    <sheetView tabSelected="1" workbookViewId="0"/>
  </sheetViews>
  <sheetFormatPr defaultRowHeight="15"/>
  <cols>
    <col min="1" max="1" width="8.140625" customWidth="1"/>
    <col min="2" max="2" width="28.42578125" customWidth="1"/>
    <col min="3" max="4" width="8" customWidth="1"/>
    <col min="5" max="5" width="7.7109375" customWidth="1"/>
    <col min="6" max="6" width="7" customWidth="1"/>
    <col min="8" max="8" width="9.42578125" customWidth="1"/>
    <col min="9" max="9" width="5.7109375" customWidth="1"/>
    <col min="10" max="10" width="7.28515625" customWidth="1"/>
    <col min="11" max="11" width="5.85546875" customWidth="1"/>
    <col min="12" max="12" width="6" customWidth="1"/>
    <col min="13" max="13" width="6.42578125" customWidth="1"/>
    <col min="14" max="14" width="8.7109375" customWidth="1"/>
    <col min="15" max="15" width="7" customWidth="1"/>
    <col min="16" max="16" width="6.42578125" customWidth="1"/>
  </cols>
  <sheetData>
    <row r="1" spans="1:20" ht="42.75" customHeight="1">
      <c r="A1" s="1" t="s">
        <v>0</v>
      </c>
      <c r="B1" s="2"/>
      <c r="C1" s="2"/>
      <c r="D1" s="2"/>
      <c r="E1" s="1" t="s">
        <v>40</v>
      </c>
      <c r="G1" s="2"/>
      <c r="I1" s="3"/>
      <c r="K1" s="3"/>
      <c r="L1" s="4"/>
      <c r="M1" s="4"/>
      <c r="N1" s="4"/>
      <c r="O1" s="2"/>
      <c r="P1" s="3"/>
      <c r="Q1" s="3"/>
      <c r="R1" s="3"/>
      <c r="S1" s="3"/>
    </row>
    <row r="2" spans="1:20" ht="15.75">
      <c r="A2" s="5" t="s">
        <v>41</v>
      </c>
      <c r="B2" s="5"/>
      <c r="C2" s="55"/>
      <c r="D2" s="55"/>
      <c r="E2" s="6" t="s">
        <v>3</v>
      </c>
      <c r="F2" s="6"/>
      <c r="G2" s="6"/>
      <c r="H2" s="6"/>
      <c r="I2" s="6"/>
      <c r="J2" s="7"/>
      <c r="K2" s="8"/>
      <c r="L2" s="8"/>
      <c r="M2" s="8"/>
      <c r="N2" s="8"/>
      <c r="O2" s="8"/>
      <c r="P2" s="8"/>
    </row>
    <row r="3" spans="1:20" ht="24" customHeight="1">
      <c r="A3" s="9" t="s">
        <v>4</v>
      </c>
      <c r="B3" s="9" t="s">
        <v>5</v>
      </c>
      <c r="C3" s="10" t="s">
        <v>6</v>
      </c>
      <c r="D3" s="11"/>
      <c r="E3" s="12" t="s">
        <v>7</v>
      </c>
      <c r="F3" s="13"/>
      <c r="G3" s="14"/>
      <c r="H3" s="10" t="s">
        <v>8</v>
      </c>
      <c r="I3" s="12" t="s">
        <v>9</v>
      </c>
      <c r="J3" s="13"/>
      <c r="K3" s="13"/>
      <c r="L3" s="14"/>
      <c r="M3" s="12" t="s">
        <v>10</v>
      </c>
      <c r="N3" s="13"/>
      <c r="O3" s="13"/>
      <c r="P3" s="14"/>
      <c r="Q3" s="15"/>
      <c r="R3" s="15"/>
      <c r="S3" s="15"/>
      <c r="T3" s="16"/>
    </row>
    <row r="4" spans="1:20" ht="18.75" customHeight="1">
      <c r="A4" s="17"/>
      <c r="B4" s="17"/>
      <c r="C4" s="18"/>
      <c r="D4" s="19" t="s">
        <v>11</v>
      </c>
      <c r="E4" s="20" t="s">
        <v>12</v>
      </c>
      <c r="F4" s="20" t="s">
        <v>13</v>
      </c>
      <c r="G4" s="20" t="s">
        <v>14</v>
      </c>
      <c r="H4" s="18"/>
      <c r="I4" s="20" t="s">
        <v>15</v>
      </c>
      <c r="J4" s="20" t="s">
        <v>16</v>
      </c>
      <c r="K4" s="20" t="s">
        <v>17</v>
      </c>
      <c r="L4" s="20" t="s">
        <v>18</v>
      </c>
      <c r="M4" s="20" t="s">
        <v>19</v>
      </c>
      <c r="N4" s="20" t="s">
        <v>20</v>
      </c>
      <c r="O4" s="20" t="s">
        <v>21</v>
      </c>
      <c r="P4" s="20" t="s">
        <v>22</v>
      </c>
      <c r="Q4" s="15"/>
      <c r="R4" s="15"/>
      <c r="S4" s="15"/>
      <c r="T4" s="16"/>
    </row>
    <row r="5" spans="1:20">
      <c r="A5" s="21"/>
      <c r="B5" s="22"/>
      <c r="C5" s="22"/>
      <c r="D5" s="22"/>
      <c r="E5" s="22"/>
      <c r="F5" s="22"/>
      <c r="G5" s="23" t="s">
        <v>42</v>
      </c>
      <c r="H5" s="22"/>
      <c r="I5" s="24"/>
      <c r="J5" s="24"/>
      <c r="K5" s="24"/>
      <c r="L5" s="24"/>
      <c r="M5" s="24"/>
      <c r="N5" s="24"/>
      <c r="O5" s="24"/>
      <c r="P5" s="25"/>
      <c r="Q5" s="15"/>
      <c r="R5" s="15"/>
      <c r="S5" s="15"/>
      <c r="T5" s="16"/>
    </row>
    <row r="6" spans="1:20">
      <c r="A6" s="44" t="s">
        <v>31</v>
      </c>
      <c r="B6" s="45" t="s">
        <v>32</v>
      </c>
      <c r="C6" s="44">
        <v>200</v>
      </c>
      <c r="D6" s="44">
        <v>4.5999999999999996</v>
      </c>
      <c r="E6" s="46">
        <f>C6*0.89/100</f>
        <v>1.78</v>
      </c>
      <c r="F6" s="46">
        <f>C6*1.19/100</f>
        <v>2.38</v>
      </c>
      <c r="G6" s="46">
        <f>C6*5.65/100</f>
        <v>11.3</v>
      </c>
      <c r="H6" s="46">
        <f t="shared" ref="H6" si="0">G6*4+F6*9+E6*4</f>
        <v>73.740000000000009</v>
      </c>
      <c r="I6" s="47">
        <v>0</v>
      </c>
      <c r="J6" s="48">
        <v>9.92</v>
      </c>
      <c r="K6" s="48">
        <v>0.02</v>
      </c>
      <c r="L6" s="47">
        <v>0</v>
      </c>
      <c r="M6" s="46">
        <v>37.72</v>
      </c>
      <c r="N6" s="48">
        <v>109.4</v>
      </c>
      <c r="O6" s="48">
        <v>14.18</v>
      </c>
      <c r="P6" s="48">
        <v>0.71</v>
      </c>
      <c r="Q6" s="31"/>
      <c r="R6" s="31"/>
      <c r="S6" s="15"/>
      <c r="T6" s="16"/>
    </row>
    <row r="7" spans="1:20" ht="25.5">
      <c r="A7" s="49" t="s">
        <v>33</v>
      </c>
      <c r="B7" s="50" t="s">
        <v>34</v>
      </c>
      <c r="C7" s="49">
        <v>230</v>
      </c>
      <c r="D7" s="49">
        <v>55.1</v>
      </c>
      <c r="E7" s="49">
        <v>21.9</v>
      </c>
      <c r="F7" s="49">
        <v>24.8</v>
      </c>
      <c r="G7" s="49">
        <v>18.260000000000002</v>
      </c>
      <c r="H7" s="49">
        <v>377.47</v>
      </c>
      <c r="I7" s="49">
        <v>0.41</v>
      </c>
      <c r="J7" s="49">
        <v>28.14</v>
      </c>
      <c r="K7" s="49">
        <v>0</v>
      </c>
      <c r="L7" s="49">
        <v>1.62</v>
      </c>
      <c r="M7" s="49">
        <v>36.39</v>
      </c>
      <c r="N7" s="49">
        <v>284.93</v>
      </c>
      <c r="O7" s="49">
        <v>56.82</v>
      </c>
      <c r="P7" s="49">
        <v>4.46</v>
      </c>
      <c r="Q7" s="31"/>
      <c r="R7" s="31"/>
      <c r="S7" s="15"/>
      <c r="T7" s="16"/>
    </row>
    <row r="8" spans="1:20">
      <c r="A8" s="44"/>
      <c r="B8" s="56" t="s">
        <v>25</v>
      </c>
      <c r="C8" s="44">
        <v>10</v>
      </c>
      <c r="D8" s="44">
        <v>0.31</v>
      </c>
      <c r="E8" s="44">
        <f>C8*7.7/100</f>
        <v>0.77</v>
      </c>
      <c r="F8" s="46">
        <f>C8*0.8/100</f>
        <v>0.08</v>
      </c>
      <c r="G8" s="44">
        <f>C8*49.5/100</f>
        <v>4.95</v>
      </c>
      <c r="H8" s="46">
        <f t="shared" ref="H8" si="1">G8*4+F8*9+E8*4</f>
        <v>23.6</v>
      </c>
      <c r="I8" s="44">
        <f>C8*0.11/100</f>
        <v>1.1000000000000001E-2</v>
      </c>
      <c r="J8" s="57">
        <v>0</v>
      </c>
      <c r="K8" s="57">
        <v>0</v>
      </c>
      <c r="L8" s="44">
        <f>C8*1.1/100</f>
        <v>0.11</v>
      </c>
      <c r="M8" s="46">
        <f>C8*20/100</f>
        <v>2</v>
      </c>
      <c r="N8" s="46">
        <f>C8*65/100</f>
        <v>6.5</v>
      </c>
      <c r="O8" s="46">
        <f>C8*49/100</f>
        <v>4.9000000000000004</v>
      </c>
      <c r="P8" s="44">
        <f>C8*1.1/100</f>
        <v>0.11</v>
      </c>
      <c r="Q8" s="31"/>
      <c r="R8" s="31"/>
      <c r="S8" s="15"/>
      <c r="T8" s="16"/>
    </row>
    <row r="9" spans="1:20">
      <c r="A9" s="49" t="s">
        <v>35</v>
      </c>
      <c r="B9" s="50" t="s">
        <v>36</v>
      </c>
      <c r="C9" s="49">
        <v>200</v>
      </c>
      <c r="D9" s="49">
        <v>6.99</v>
      </c>
      <c r="E9" s="49">
        <v>4.16</v>
      </c>
      <c r="F9" s="49">
        <v>0.16</v>
      </c>
      <c r="G9" s="49">
        <v>23.88</v>
      </c>
      <c r="H9" s="49">
        <v>97.6</v>
      </c>
      <c r="I9" s="49">
        <v>0.01</v>
      </c>
      <c r="J9" s="49">
        <v>1.8</v>
      </c>
      <c r="K9" s="49">
        <v>0</v>
      </c>
      <c r="L9" s="49">
        <v>0</v>
      </c>
      <c r="M9" s="49">
        <v>6.4</v>
      </c>
      <c r="N9" s="49">
        <v>4.4000000000000004</v>
      </c>
      <c r="O9" s="49">
        <v>3.6</v>
      </c>
      <c r="P9" s="49">
        <v>0.18</v>
      </c>
      <c r="Q9" s="31"/>
      <c r="R9" s="31"/>
      <c r="S9" s="15"/>
      <c r="T9" s="16"/>
    </row>
    <row r="10" spans="1:20">
      <c r="A10" s="37" t="s">
        <v>43</v>
      </c>
      <c r="B10" s="38"/>
      <c r="C10" s="39">
        <f t="shared" ref="C10:P10" si="2">SUM(C6:C9)</f>
        <v>640</v>
      </c>
      <c r="D10" s="40">
        <f t="shared" si="2"/>
        <v>67</v>
      </c>
      <c r="E10" s="39">
        <f t="shared" si="2"/>
        <v>28.61</v>
      </c>
      <c r="F10" s="39">
        <f t="shared" si="2"/>
        <v>27.419999999999998</v>
      </c>
      <c r="G10" s="40">
        <f t="shared" si="2"/>
        <v>58.39</v>
      </c>
      <c r="H10" s="39">
        <f t="shared" si="2"/>
        <v>572.41000000000008</v>
      </c>
      <c r="I10" s="40">
        <f t="shared" si="2"/>
        <v>0.43099999999999999</v>
      </c>
      <c r="J10" s="40">
        <f t="shared" si="2"/>
        <v>39.86</v>
      </c>
      <c r="K10" s="39">
        <f t="shared" si="2"/>
        <v>0.02</v>
      </c>
      <c r="L10" s="39">
        <f t="shared" si="2"/>
        <v>1.7300000000000002</v>
      </c>
      <c r="M10" s="39">
        <f t="shared" si="2"/>
        <v>82.51</v>
      </c>
      <c r="N10" s="40">
        <f t="shared" si="2"/>
        <v>405.23</v>
      </c>
      <c r="O10" s="39">
        <f t="shared" si="2"/>
        <v>79.5</v>
      </c>
      <c r="P10" s="39">
        <f t="shared" si="2"/>
        <v>5.46</v>
      </c>
      <c r="Q10" s="31"/>
      <c r="R10" s="31"/>
      <c r="S10" s="15" t="s">
        <v>29</v>
      </c>
      <c r="T10" s="16"/>
    </row>
    <row r="11" spans="1:20">
      <c r="A11" s="37" t="s">
        <v>44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38"/>
      <c r="Q11" s="31"/>
      <c r="R11" s="31"/>
      <c r="S11" s="15"/>
      <c r="T11" s="16"/>
    </row>
    <row r="12" spans="1:20">
      <c r="A12" s="44" t="s">
        <v>31</v>
      </c>
      <c r="B12" s="45" t="s">
        <v>32</v>
      </c>
      <c r="C12" s="44">
        <v>200</v>
      </c>
      <c r="D12" s="44">
        <v>5.98</v>
      </c>
      <c r="E12" s="46">
        <f>C12*0.89/100</f>
        <v>1.78</v>
      </c>
      <c r="F12" s="46">
        <f>C12*1.19/100</f>
        <v>2.38</v>
      </c>
      <c r="G12" s="46">
        <f>C12*5.65/100</f>
        <v>11.3</v>
      </c>
      <c r="H12" s="46">
        <f t="shared" ref="H12:H14" si="3">G12*4+F12*9+E12*4</f>
        <v>73.740000000000009</v>
      </c>
      <c r="I12" s="47">
        <v>0</v>
      </c>
      <c r="J12" s="48">
        <v>9.92</v>
      </c>
      <c r="K12" s="48">
        <v>0.02</v>
      </c>
      <c r="L12" s="47">
        <v>0</v>
      </c>
      <c r="M12" s="46">
        <v>37.72</v>
      </c>
      <c r="N12" s="48">
        <v>109.4</v>
      </c>
      <c r="O12" s="48">
        <v>14.18</v>
      </c>
      <c r="P12" s="48">
        <v>0.71</v>
      </c>
      <c r="Q12" s="31"/>
      <c r="R12" s="31"/>
      <c r="S12" s="15"/>
      <c r="T12" s="16"/>
    </row>
    <row r="13" spans="1:20" ht="25.5">
      <c r="A13" s="49" t="s">
        <v>33</v>
      </c>
      <c r="B13" s="50" t="s">
        <v>34</v>
      </c>
      <c r="C13" s="49">
        <v>230</v>
      </c>
      <c r="D13" s="49">
        <v>71.63</v>
      </c>
      <c r="E13" s="49">
        <v>21.9</v>
      </c>
      <c r="F13" s="49">
        <v>24.8</v>
      </c>
      <c r="G13" s="49">
        <v>18.260000000000002</v>
      </c>
      <c r="H13" s="49">
        <v>377.47</v>
      </c>
      <c r="I13" s="49">
        <v>0.41</v>
      </c>
      <c r="J13" s="49">
        <v>28.14</v>
      </c>
      <c r="K13" s="49">
        <v>0</v>
      </c>
      <c r="L13" s="49">
        <v>1.62</v>
      </c>
      <c r="M13" s="49">
        <v>36.39</v>
      </c>
      <c r="N13" s="49">
        <v>284.93</v>
      </c>
      <c r="O13" s="49">
        <v>56.82</v>
      </c>
      <c r="P13" s="49">
        <v>4.46</v>
      </c>
      <c r="Q13" s="31"/>
      <c r="R13" s="31"/>
      <c r="S13" s="15"/>
      <c r="T13" s="16"/>
    </row>
    <row r="14" spans="1:20">
      <c r="A14" s="44"/>
      <c r="B14" s="56" t="s">
        <v>25</v>
      </c>
      <c r="C14" s="44">
        <v>40</v>
      </c>
      <c r="D14" s="44">
        <v>2.08</v>
      </c>
      <c r="E14" s="44">
        <f>C14*7.7/100</f>
        <v>3.08</v>
      </c>
      <c r="F14" s="46">
        <f>C14*0.8/100</f>
        <v>0.32</v>
      </c>
      <c r="G14" s="44">
        <f>C14*49.5/100</f>
        <v>19.8</v>
      </c>
      <c r="H14" s="46">
        <f t="shared" si="3"/>
        <v>94.4</v>
      </c>
      <c r="I14" s="44">
        <f>C14*0.11/100</f>
        <v>4.4000000000000004E-2</v>
      </c>
      <c r="J14" s="57">
        <v>0</v>
      </c>
      <c r="K14" s="57">
        <v>0</v>
      </c>
      <c r="L14" s="44">
        <f>C14*1.1/100</f>
        <v>0.44</v>
      </c>
      <c r="M14" s="46">
        <f>C14*20/100</f>
        <v>8</v>
      </c>
      <c r="N14" s="46">
        <f>C14*65/100</f>
        <v>26</v>
      </c>
      <c r="O14" s="46">
        <f>C14*49/100</f>
        <v>19.600000000000001</v>
      </c>
      <c r="P14" s="44">
        <f>C14*1.1/100</f>
        <v>0.44</v>
      </c>
      <c r="Q14" s="31"/>
      <c r="R14" s="31"/>
      <c r="S14" s="15"/>
      <c r="T14" s="16"/>
    </row>
    <row r="15" spans="1:20">
      <c r="A15" s="49" t="s">
        <v>35</v>
      </c>
      <c r="B15" s="50" t="s">
        <v>36</v>
      </c>
      <c r="C15" s="49">
        <v>200</v>
      </c>
      <c r="D15" s="49">
        <v>6.99</v>
      </c>
      <c r="E15" s="49">
        <v>4.16</v>
      </c>
      <c r="F15" s="49">
        <v>0.16</v>
      </c>
      <c r="G15" s="49">
        <v>23.88</v>
      </c>
      <c r="H15" s="49">
        <v>97.6</v>
      </c>
      <c r="I15" s="49">
        <v>0.01</v>
      </c>
      <c r="J15" s="49">
        <v>1.8</v>
      </c>
      <c r="K15" s="49">
        <v>0</v>
      </c>
      <c r="L15" s="49">
        <v>0</v>
      </c>
      <c r="M15" s="49">
        <v>6.4</v>
      </c>
      <c r="N15" s="49">
        <v>4.4000000000000004</v>
      </c>
      <c r="O15" s="49">
        <v>3.6</v>
      </c>
      <c r="P15" s="49">
        <v>0.18</v>
      </c>
      <c r="Q15" s="31"/>
      <c r="R15" s="31"/>
      <c r="S15" s="15"/>
      <c r="T15" s="16"/>
    </row>
    <row r="16" spans="1:20">
      <c r="A16" s="37" t="s">
        <v>37</v>
      </c>
      <c r="B16" s="38"/>
      <c r="C16" s="39">
        <f t="shared" ref="C16:P16" si="4">SUM(C12:C15)</f>
        <v>670</v>
      </c>
      <c r="D16" s="39">
        <f t="shared" si="4"/>
        <v>86.679999999999993</v>
      </c>
      <c r="E16" s="40">
        <f t="shared" si="4"/>
        <v>30.919999999999998</v>
      </c>
      <c r="F16" s="40">
        <f t="shared" si="4"/>
        <v>27.66</v>
      </c>
      <c r="G16" s="40">
        <f t="shared" si="4"/>
        <v>73.239999999999995</v>
      </c>
      <c r="H16" s="40">
        <f t="shared" si="4"/>
        <v>643.21</v>
      </c>
      <c r="I16" s="40">
        <f t="shared" si="4"/>
        <v>0.46399999999999997</v>
      </c>
      <c r="J16" s="40">
        <f t="shared" si="4"/>
        <v>39.86</v>
      </c>
      <c r="K16" s="40">
        <f t="shared" si="4"/>
        <v>0.02</v>
      </c>
      <c r="L16" s="40">
        <f t="shared" si="4"/>
        <v>2.06</v>
      </c>
      <c r="M16" s="40">
        <f t="shared" si="4"/>
        <v>88.51</v>
      </c>
      <c r="N16" s="40">
        <f t="shared" si="4"/>
        <v>424.73</v>
      </c>
      <c r="O16" s="40">
        <f t="shared" si="4"/>
        <v>94.199999999999989</v>
      </c>
      <c r="P16" s="40">
        <f t="shared" si="4"/>
        <v>5.79</v>
      </c>
      <c r="Q16" s="31"/>
      <c r="R16" s="31"/>
      <c r="S16" s="15"/>
      <c r="T16" s="16"/>
    </row>
    <row r="17" spans="1:20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1"/>
      <c r="Q17" s="31"/>
      <c r="R17" s="31"/>
      <c r="S17" s="15"/>
      <c r="T17" s="16"/>
    </row>
    <row r="18" spans="1:20" s="16" customFormat="1">
      <c r="A18" s="62" t="s">
        <v>45</v>
      </c>
      <c r="B18" s="62"/>
      <c r="C18" s="63"/>
      <c r="D18" s="63"/>
      <c r="E18" s="64"/>
      <c r="F18" s="64"/>
      <c r="G18" s="64"/>
      <c r="H18" s="64"/>
      <c r="I18" s="64"/>
      <c r="J18" s="64"/>
      <c r="K18" s="65"/>
      <c r="L18" s="64"/>
      <c r="M18" s="65"/>
      <c r="N18" s="64"/>
      <c r="O18" s="65"/>
      <c r="P18" s="64"/>
      <c r="Q18" s="31"/>
      <c r="R18" s="31"/>
      <c r="S18" s="15"/>
    </row>
  </sheetData>
  <mergeCells count="14">
    <mergeCell ref="A10:B10"/>
    <mergeCell ref="A11:P11"/>
    <mergeCell ref="A16:B16"/>
    <mergeCell ref="A17:P17"/>
    <mergeCell ref="A18:B18"/>
    <mergeCell ref="E2:I2"/>
    <mergeCell ref="K2:P2"/>
    <mergeCell ref="A3:A4"/>
    <mergeCell ref="B3:B4"/>
    <mergeCell ref="C3:C4"/>
    <mergeCell ref="E3:G3"/>
    <mergeCell ref="H3:H4"/>
    <mergeCell ref="I3:L3"/>
    <mergeCell ref="M3:P3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2022-09-29T11:04:24Z</dcterms:modified>
</cp:coreProperties>
</file>