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 activeTab="1"/>
  </bookViews>
  <sheets>
    <sheet name="7-10" sheetId="1" r:id="rId1"/>
    <sheet name="11-18" sheetId="2" r:id="rId2"/>
    <sheet name="сайт" sheetId="3" r:id="rId3"/>
  </sheets>
  <calcPr calcId="125725"/>
</workbook>
</file>

<file path=xl/calcChain.xml><?xml version="1.0" encoding="utf-8"?>
<calcChain xmlns="http://schemas.openxmlformats.org/spreadsheetml/2006/main">
  <c r="J19" i="2"/>
  <c r="D19"/>
  <c r="H18"/>
  <c r="P17"/>
  <c r="O17"/>
  <c r="N17"/>
  <c r="M17"/>
  <c r="L17"/>
  <c r="I17"/>
  <c r="G17"/>
  <c r="F17"/>
  <c r="F19" s="1"/>
  <c r="E17"/>
  <c r="P16"/>
  <c r="O16"/>
  <c r="N16"/>
  <c r="M16"/>
  <c r="L16"/>
  <c r="K16"/>
  <c r="K19" s="1"/>
  <c r="I16"/>
  <c r="G16"/>
  <c r="G19" s="1"/>
  <c r="E16"/>
  <c r="P15"/>
  <c r="P19" s="1"/>
  <c r="O15"/>
  <c r="O19" s="1"/>
  <c r="N15"/>
  <c r="N19" s="1"/>
  <c r="M15"/>
  <c r="M19" s="1"/>
  <c r="L15"/>
  <c r="L19" s="1"/>
  <c r="I15"/>
  <c r="I19" s="1"/>
  <c r="F15"/>
  <c r="E15"/>
  <c r="E19" s="1"/>
  <c r="O12"/>
  <c r="M12"/>
  <c r="K12"/>
  <c r="J12"/>
  <c r="D12"/>
  <c r="G11"/>
  <c r="H10"/>
  <c r="P9"/>
  <c r="O9"/>
  <c r="N9"/>
  <c r="M9"/>
  <c r="L9"/>
  <c r="I9"/>
  <c r="G9"/>
  <c r="F9"/>
  <c r="H9" s="1"/>
  <c r="E9"/>
  <c r="P8"/>
  <c r="O8"/>
  <c r="N8"/>
  <c r="M8"/>
  <c r="L8"/>
  <c r="K8"/>
  <c r="I8"/>
  <c r="I12" s="1"/>
  <c r="G8"/>
  <c r="H8" s="1"/>
  <c r="E8"/>
  <c r="P7"/>
  <c r="P12" s="1"/>
  <c r="O7"/>
  <c r="N7"/>
  <c r="N12" s="1"/>
  <c r="M7"/>
  <c r="L7"/>
  <c r="L12" s="1"/>
  <c r="I7"/>
  <c r="F7"/>
  <c r="F12" s="1"/>
  <c r="E7"/>
  <c r="E12" s="1"/>
  <c r="H7" l="1"/>
  <c r="H12" s="1"/>
  <c r="G12"/>
  <c r="H15"/>
  <c r="H17"/>
  <c r="H16"/>
  <c r="H19" l="1"/>
</calcChain>
</file>

<file path=xl/sharedStrings.xml><?xml version="1.0" encoding="utf-8"?>
<sst xmlns="http://schemas.openxmlformats.org/spreadsheetml/2006/main" count="45" uniqueCount="37">
  <si>
    <t>Возрастная категория: 11 лет и старше.</t>
  </si>
  <si>
    <t>№ рец.</t>
  </si>
  <si>
    <t>Наименование блюда</t>
  </si>
  <si>
    <t>Масса порции</t>
  </si>
  <si>
    <t>Пищевые вещества (г)</t>
  </si>
  <si>
    <t>Энергет. Ценность</t>
  </si>
  <si>
    <t>Витамины (мг)</t>
  </si>
  <si>
    <t>Минеральные вещества (мг)</t>
  </si>
  <si>
    <t>Цена</t>
  </si>
  <si>
    <t>Белки</t>
  </si>
  <si>
    <t>Жиры</t>
  </si>
  <si>
    <t>Углеводы</t>
  </si>
  <si>
    <t>В1</t>
  </si>
  <si>
    <t>С</t>
  </si>
  <si>
    <t>А</t>
  </si>
  <si>
    <t>Е</t>
  </si>
  <si>
    <t>Са</t>
  </si>
  <si>
    <t>Р</t>
  </si>
  <si>
    <t>Мg</t>
  </si>
  <si>
    <t>Fe</t>
  </si>
  <si>
    <t>ОБЕД многодетные, малообеспеченные, ОВЗ</t>
  </si>
  <si>
    <t>46/2008г</t>
  </si>
  <si>
    <t>Суп картофельный с макаронными изделиями</t>
  </si>
  <si>
    <t>120/2013г</t>
  </si>
  <si>
    <t>Пюре из бобовых с маслом</t>
  </si>
  <si>
    <t>191/2013г</t>
  </si>
  <si>
    <t>Голубцы "Уралочка"</t>
  </si>
  <si>
    <t>Хлеб пшеничный</t>
  </si>
  <si>
    <t xml:space="preserve">Сок фруктовый </t>
  </si>
  <si>
    <t>Фрукт свежий (яблоко)</t>
  </si>
  <si>
    <t>ИТОГО ЗА обед:</t>
  </si>
  <si>
    <t>ОБЕД платники</t>
  </si>
  <si>
    <t>ИТОГО ЗА ОБЕД:</t>
  </si>
  <si>
    <t>Утверждаю: Директор МБОУ Первомайская СОШ  Ладик Е.В.</t>
  </si>
  <si>
    <t>День: суббота (1 неделя)</t>
  </si>
  <si>
    <t xml:space="preserve">    Шеф-повар Дьячкова С.С.</t>
  </si>
  <si>
    <t>Меню на "11" февраля 2023г.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</si>
</sst>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 applyBorder="1" applyAlignment="1">
      <alignment vertical="top"/>
    </xf>
    <xf numFmtId="0" fontId="0" fillId="0" borderId="0" xfId="0" applyAlignment="1">
      <alignment vertical="top"/>
    </xf>
    <xf numFmtId="0" fontId="2" fillId="0" borderId="0" xfId="0" applyFont="1" applyBorder="1" applyAlignment="1">
      <alignment vertical="top"/>
    </xf>
    <xf numFmtId="0" fontId="2" fillId="0" borderId="0" xfId="0" applyFont="1" applyBorder="1" applyAlignment="1">
      <alignment horizontal="right" vertical="top"/>
    </xf>
    <xf numFmtId="0" fontId="2" fillId="0" borderId="0" xfId="0" applyFont="1" applyBorder="1"/>
    <xf numFmtId="0" fontId="2" fillId="0" borderId="0" xfId="0" applyFont="1" applyBorder="1" applyAlignment="1"/>
    <xf numFmtId="0" fontId="2" fillId="0" borderId="0" xfId="0" applyFont="1" applyBorder="1" applyAlignment="1">
      <alignment horizontal="right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2" fontId="5" fillId="0" borderId="1" xfId="0" applyNumberFormat="1" applyFont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2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2" fontId="4" fillId="0" borderId="0" xfId="0" applyNumberFormat="1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2" fillId="0" borderId="0" xfId="0" applyFont="1" applyBorder="1" applyAlignment="1"/>
    <xf numFmtId="0" fontId="2" fillId="0" borderId="0" xfId="0" applyFont="1" applyBorder="1" applyAlignment="1">
      <alignment horizontal="left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F5" sqref="F5"/>
    </sheetView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P21"/>
  <sheetViews>
    <sheetView tabSelected="1" workbookViewId="0">
      <selection activeCell="A2" sqref="A2"/>
    </sheetView>
  </sheetViews>
  <sheetFormatPr defaultRowHeight="15"/>
  <cols>
    <col min="1" max="1" width="7.85546875" customWidth="1"/>
    <col min="2" max="2" width="25.85546875" customWidth="1"/>
    <col min="3" max="3" width="8.85546875" customWidth="1"/>
    <col min="4" max="4" width="8.7109375" customWidth="1"/>
    <col min="9" max="9" width="6.140625" customWidth="1"/>
    <col min="10" max="10" width="6.7109375" customWidth="1"/>
    <col min="11" max="11" width="7.85546875" customWidth="1"/>
    <col min="12" max="12" width="6.85546875" customWidth="1"/>
    <col min="13" max="13" width="7.28515625" customWidth="1"/>
    <col min="14" max="14" width="7" customWidth="1"/>
    <col min="15" max="15" width="6.85546875" customWidth="1"/>
    <col min="16" max="16" width="7.42578125" customWidth="1"/>
  </cols>
  <sheetData>
    <row r="1" spans="1:16" ht="36.75" customHeight="1">
      <c r="A1" s="1" t="s">
        <v>36</v>
      </c>
      <c r="B1" s="2"/>
      <c r="C1" s="2"/>
      <c r="D1" s="2"/>
      <c r="E1" s="1" t="s">
        <v>33</v>
      </c>
      <c r="H1" s="2"/>
      <c r="J1" s="3"/>
      <c r="L1" s="3"/>
      <c r="M1" s="4"/>
      <c r="N1" s="4"/>
      <c r="O1" s="4"/>
      <c r="P1" s="2"/>
    </row>
    <row r="2" spans="1:16" ht="15.75">
      <c r="A2" s="5" t="s">
        <v>0</v>
      </c>
      <c r="B2" s="5"/>
      <c r="C2" s="6"/>
      <c r="D2" s="6"/>
      <c r="E2" s="35" t="s">
        <v>34</v>
      </c>
      <c r="F2" s="35"/>
      <c r="G2" s="35"/>
      <c r="H2" s="35"/>
      <c r="I2" s="35"/>
      <c r="J2" s="7"/>
      <c r="K2" s="36"/>
      <c r="L2" s="36"/>
      <c r="M2" s="36"/>
      <c r="N2" s="36"/>
      <c r="O2" s="36"/>
      <c r="P2" s="36"/>
    </row>
    <row r="3" spans="1:16">
      <c r="A3" s="37" t="s">
        <v>1</v>
      </c>
      <c r="B3" s="37" t="s">
        <v>2</v>
      </c>
      <c r="C3" s="38" t="s">
        <v>3</v>
      </c>
      <c r="D3" s="8"/>
      <c r="E3" s="37" t="s">
        <v>4</v>
      </c>
      <c r="F3" s="37"/>
      <c r="G3" s="37"/>
      <c r="H3" s="39" t="s">
        <v>5</v>
      </c>
      <c r="I3" s="37" t="s">
        <v>6</v>
      </c>
      <c r="J3" s="37"/>
      <c r="K3" s="37"/>
      <c r="L3" s="37"/>
      <c r="M3" s="37" t="s">
        <v>7</v>
      </c>
      <c r="N3" s="37"/>
      <c r="O3" s="37"/>
      <c r="P3" s="37"/>
    </row>
    <row r="4" spans="1:16">
      <c r="A4" s="37"/>
      <c r="B4" s="37"/>
      <c r="C4" s="38"/>
      <c r="D4" s="8" t="s">
        <v>8</v>
      </c>
      <c r="E4" s="9" t="s">
        <v>9</v>
      </c>
      <c r="F4" s="9" t="s">
        <v>10</v>
      </c>
      <c r="G4" s="9" t="s">
        <v>11</v>
      </c>
      <c r="H4" s="40"/>
      <c r="I4" s="9" t="s">
        <v>12</v>
      </c>
      <c r="J4" s="9" t="s">
        <v>13</v>
      </c>
      <c r="K4" s="9" t="s">
        <v>14</v>
      </c>
      <c r="L4" s="9" t="s">
        <v>15</v>
      </c>
      <c r="M4" s="9" t="s">
        <v>16</v>
      </c>
      <c r="N4" s="9" t="s">
        <v>17</v>
      </c>
      <c r="O4" s="9" t="s">
        <v>18</v>
      </c>
      <c r="P4" s="9" t="s">
        <v>19</v>
      </c>
    </row>
    <row r="5" spans="1:16">
      <c r="A5" s="27" t="s">
        <v>20</v>
      </c>
      <c r="B5" s="28"/>
      <c r="C5" s="28"/>
      <c r="D5" s="28"/>
      <c r="E5" s="28"/>
      <c r="F5" s="28"/>
      <c r="G5" s="28"/>
      <c r="H5" s="28"/>
      <c r="I5" s="28"/>
      <c r="J5" s="28"/>
      <c r="K5" s="28"/>
      <c r="L5" s="28"/>
      <c r="M5" s="28"/>
      <c r="N5" s="28"/>
      <c r="O5" s="28"/>
      <c r="P5" s="29"/>
    </row>
    <row r="6" spans="1:16" ht="25.5">
      <c r="A6" s="10" t="s">
        <v>21</v>
      </c>
      <c r="B6" s="11" t="s">
        <v>22</v>
      </c>
      <c r="C6" s="10">
        <v>250</v>
      </c>
      <c r="D6" s="10">
        <v>5.69</v>
      </c>
      <c r="E6" s="12">
        <v>2.9</v>
      </c>
      <c r="F6" s="12">
        <v>2.5</v>
      </c>
      <c r="G6" s="12">
        <v>21</v>
      </c>
      <c r="H6" s="12">
        <v>118.1</v>
      </c>
      <c r="I6" s="13">
        <v>0</v>
      </c>
      <c r="J6" s="12">
        <v>1.85</v>
      </c>
      <c r="K6" s="10">
        <v>1.1499999999999999</v>
      </c>
      <c r="L6" s="12">
        <v>0.1</v>
      </c>
      <c r="M6" s="12">
        <v>82.5</v>
      </c>
      <c r="N6" s="12">
        <v>14.125</v>
      </c>
      <c r="O6" s="12">
        <v>7.15</v>
      </c>
      <c r="P6" s="12">
        <v>0.77500000000000002</v>
      </c>
    </row>
    <row r="7" spans="1:16">
      <c r="A7" s="10" t="s">
        <v>23</v>
      </c>
      <c r="B7" s="11" t="s">
        <v>24</v>
      </c>
      <c r="C7" s="10">
        <v>180</v>
      </c>
      <c r="D7" s="10">
        <v>8.67</v>
      </c>
      <c r="E7" s="12">
        <f>C7*10.5/100</f>
        <v>18.899999999999999</v>
      </c>
      <c r="F7" s="12">
        <f>C7*4.25/100</f>
        <v>7.65</v>
      </c>
      <c r="G7" s="12">
        <v>30.8</v>
      </c>
      <c r="H7" s="12">
        <f t="shared" ref="H7:H10" si="0">G7*4+F7*9+E7*4</f>
        <v>267.64999999999998</v>
      </c>
      <c r="I7" s="12">
        <f>C7*0.23/100</f>
        <v>0.41399999999999998</v>
      </c>
      <c r="J7" s="13">
        <v>0</v>
      </c>
      <c r="K7" s="13">
        <v>0</v>
      </c>
      <c r="L7" s="12">
        <f>C7*0.5/100</f>
        <v>0.9</v>
      </c>
      <c r="M7" s="12">
        <f>C7*47/100</f>
        <v>84.6</v>
      </c>
      <c r="N7" s="12">
        <f>C7*107/100</f>
        <v>192.6</v>
      </c>
      <c r="O7" s="12">
        <f>C7*42/100</f>
        <v>75.599999999999994</v>
      </c>
      <c r="P7" s="12">
        <f>C7*3.3/100</f>
        <v>5.94</v>
      </c>
    </row>
    <row r="8" spans="1:16">
      <c r="A8" s="10" t="s">
        <v>25</v>
      </c>
      <c r="B8" s="14" t="s">
        <v>26</v>
      </c>
      <c r="C8" s="10">
        <v>90</v>
      </c>
      <c r="D8" s="10">
        <v>24.66</v>
      </c>
      <c r="E8" s="12">
        <f>C8*14.12/160</f>
        <v>7.9424999999999999</v>
      </c>
      <c r="F8" s="10">
        <v>17.670000000000002</v>
      </c>
      <c r="G8" s="12">
        <f>C8*20.26/160</f>
        <v>11.39625</v>
      </c>
      <c r="H8" s="12">
        <f t="shared" si="0"/>
        <v>236.38500000000005</v>
      </c>
      <c r="I8" s="15">
        <f>C8*0.07/100</f>
        <v>6.3E-2</v>
      </c>
      <c r="J8" s="16">
        <v>0</v>
      </c>
      <c r="K8" s="15">
        <f>C8*0.01/100</f>
        <v>9.0000000000000011E-3</v>
      </c>
      <c r="L8" s="15">
        <f>C8*1.1/100</f>
        <v>0.9900000000000001</v>
      </c>
      <c r="M8" s="15">
        <f>C8*18/100</f>
        <v>16.2</v>
      </c>
      <c r="N8" s="15">
        <f>C8*151/100</f>
        <v>135.9</v>
      </c>
      <c r="O8" s="15">
        <f>C8*28/100</f>
        <v>25.2</v>
      </c>
      <c r="P8" s="15">
        <f>C8*1.6/100</f>
        <v>1.44</v>
      </c>
    </row>
    <row r="9" spans="1:16">
      <c r="A9" s="10"/>
      <c r="B9" s="14" t="s">
        <v>27</v>
      </c>
      <c r="C9" s="10">
        <v>50</v>
      </c>
      <c r="D9" s="10">
        <v>2.6</v>
      </c>
      <c r="E9" s="10">
        <f>C9*7.7/100</f>
        <v>3.85</v>
      </c>
      <c r="F9" s="12">
        <f>C9*0.8/100</f>
        <v>0.4</v>
      </c>
      <c r="G9" s="10">
        <f>C9*49.5/100</f>
        <v>24.75</v>
      </c>
      <c r="H9" s="12">
        <f t="shared" si="0"/>
        <v>118</v>
      </c>
      <c r="I9" s="10">
        <f>C9*0.11/100</f>
        <v>5.5E-2</v>
      </c>
      <c r="J9" s="13">
        <v>0</v>
      </c>
      <c r="K9" s="13">
        <v>0</v>
      </c>
      <c r="L9" s="10">
        <f>C9*1.1/100</f>
        <v>0.55000000000000004</v>
      </c>
      <c r="M9" s="12">
        <f>C9*20/100</f>
        <v>10</v>
      </c>
      <c r="N9" s="12">
        <f>C9*65/100</f>
        <v>32.5</v>
      </c>
      <c r="O9" s="12">
        <f>C9*49/100</f>
        <v>24.5</v>
      </c>
      <c r="P9" s="10">
        <f>C9*1.1/100</f>
        <v>0.55000000000000004</v>
      </c>
    </row>
    <row r="10" spans="1:16">
      <c r="A10" s="10"/>
      <c r="B10" s="14" t="s">
        <v>28</v>
      </c>
      <c r="C10" s="10">
        <v>200</v>
      </c>
      <c r="D10" s="10">
        <v>15.2</v>
      </c>
      <c r="E10" s="12">
        <v>1</v>
      </c>
      <c r="F10" s="12">
        <v>4.2</v>
      </c>
      <c r="G10" s="12">
        <v>20.2</v>
      </c>
      <c r="H10" s="12">
        <f t="shared" si="0"/>
        <v>122.6</v>
      </c>
      <c r="I10" s="17">
        <v>0.02</v>
      </c>
      <c r="J10" s="13">
        <v>4</v>
      </c>
      <c r="K10" s="13">
        <v>0</v>
      </c>
      <c r="L10" s="12">
        <v>0.2</v>
      </c>
      <c r="M10" s="12">
        <v>14</v>
      </c>
      <c r="N10" s="12">
        <v>14</v>
      </c>
      <c r="O10" s="12">
        <v>8</v>
      </c>
      <c r="P10" s="12">
        <v>2.8</v>
      </c>
    </row>
    <row r="11" spans="1:16">
      <c r="A11" s="18"/>
      <c r="B11" s="14" t="s">
        <v>29</v>
      </c>
      <c r="C11" s="10">
        <v>80</v>
      </c>
      <c r="D11" s="12">
        <v>10.18</v>
      </c>
      <c r="E11" s="12">
        <v>0.3</v>
      </c>
      <c r="F11" s="12">
        <v>10.3</v>
      </c>
      <c r="G11" s="12">
        <f t="shared" ref="G11" si="1">F11*4+E11*9+D11*4</f>
        <v>84.62</v>
      </c>
      <c r="H11" s="10">
        <v>0.02</v>
      </c>
      <c r="I11" s="12">
        <v>5</v>
      </c>
      <c r="J11" s="13">
        <v>0</v>
      </c>
      <c r="K11" s="12">
        <v>0.4</v>
      </c>
      <c r="L11" s="12">
        <v>19</v>
      </c>
      <c r="M11" s="12">
        <v>16</v>
      </c>
      <c r="N11" s="12">
        <v>12</v>
      </c>
      <c r="O11" s="12">
        <v>2.2999999999999998</v>
      </c>
      <c r="P11" s="25"/>
    </row>
    <row r="12" spans="1:16">
      <c r="A12" s="30" t="s">
        <v>30</v>
      </c>
      <c r="B12" s="30"/>
      <c r="C12" s="19"/>
      <c r="D12" s="20">
        <f>SUM(D6:D11)</f>
        <v>67</v>
      </c>
      <c r="E12" s="19">
        <f t="shared" ref="E12:P12" si="2">SUM(E6:E11)</f>
        <v>34.892499999999991</v>
      </c>
      <c r="F12" s="19">
        <f t="shared" si="2"/>
        <v>42.72</v>
      </c>
      <c r="G12" s="20">
        <f t="shared" si="2"/>
        <v>192.76625000000001</v>
      </c>
      <c r="H12" s="20">
        <f t="shared" si="2"/>
        <v>862.755</v>
      </c>
      <c r="I12" s="19">
        <f t="shared" si="2"/>
        <v>5.5519999999999996</v>
      </c>
      <c r="J12" s="20">
        <f t="shared" si="2"/>
        <v>5.85</v>
      </c>
      <c r="K12" s="19">
        <f t="shared" si="2"/>
        <v>1.5589999999999997</v>
      </c>
      <c r="L12" s="19">
        <f t="shared" si="2"/>
        <v>21.740000000000002</v>
      </c>
      <c r="M12" s="19">
        <f t="shared" si="2"/>
        <v>223.29999999999998</v>
      </c>
      <c r="N12" s="19">
        <f t="shared" si="2"/>
        <v>401.125</v>
      </c>
      <c r="O12" s="19">
        <f t="shared" si="2"/>
        <v>142.75</v>
      </c>
      <c r="P12" s="20">
        <f t="shared" si="2"/>
        <v>11.505000000000003</v>
      </c>
    </row>
    <row r="13" spans="1:16">
      <c r="A13" s="27" t="s">
        <v>31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28"/>
      <c r="M13" s="28"/>
      <c r="N13" s="28"/>
      <c r="O13" s="28"/>
      <c r="P13" s="29"/>
    </row>
    <row r="14" spans="1:16" ht="25.5">
      <c r="A14" s="10" t="s">
        <v>21</v>
      </c>
      <c r="B14" s="11" t="s">
        <v>22</v>
      </c>
      <c r="C14" s="10">
        <v>250</v>
      </c>
      <c r="D14" s="10">
        <v>7.4</v>
      </c>
      <c r="E14" s="12">
        <v>2.9</v>
      </c>
      <c r="F14" s="12">
        <v>2.5</v>
      </c>
      <c r="G14" s="12">
        <v>21</v>
      </c>
      <c r="H14" s="12">
        <v>118.1</v>
      </c>
      <c r="I14" s="13">
        <v>0</v>
      </c>
      <c r="J14" s="12">
        <v>1.85</v>
      </c>
      <c r="K14" s="10">
        <v>1.1499999999999999</v>
      </c>
      <c r="L14" s="12">
        <v>0.1</v>
      </c>
      <c r="M14" s="12">
        <v>82.5</v>
      </c>
      <c r="N14" s="12">
        <v>14.125</v>
      </c>
      <c r="O14" s="12">
        <v>7.15</v>
      </c>
      <c r="P14" s="12">
        <v>0.77500000000000002</v>
      </c>
    </row>
    <row r="15" spans="1:16">
      <c r="A15" s="10" t="s">
        <v>23</v>
      </c>
      <c r="B15" s="11" t="s">
        <v>24</v>
      </c>
      <c r="C15" s="10">
        <v>180</v>
      </c>
      <c r="D15" s="10">
        <v>8.67</v>
      </c>
      <c r="E15" s="12">
        <f>C15*10.5/100</f>
        <v>18.899999999999999</v>
      </c>
      <c r="F15" s="12">
        <f>C15*4.25/100</f>
        <v>7.65</v>
      </c>
      <c r="G15" s="12">
        <v>30.8</v>
      </c>
      <c r="H15" s="12">
        <f t="shared" ref="H15:H18" si="3">G15*4+F15*9+E15*4</f>
        <v>267.64999999999998</v>
      </c>
      <c r="I15" s="12">
        <f>C15*0.23/100</f>
        <v>0.41399999999999998</v>
      </c>
      <c r="J15" s="13">
        <v>0</v>
      </c>
      <c r="K15" s="13">
        <v>0</v>
      </c>
      <c r="L15" s="12">
        <f>C15*0.5/100</f>
        <v>0.9</v>
      </c>
      <c r="M15" s="12">
        <f>C15*47/100</f>
        <v>84.6</v>
      </c>
      <c r="N15" s="12">
        <f>C15*107/100</f>
        <v>192.6</v>
      </c>
      <c r="O15" s="12">
        <f>C15*42/100</f>
        <v>75.599999999999994</v>
      </c>
      <c r="P15" s="12">
        <f>C15*3.3/100</f>
        <v>5.94</v>
      </c>
    </row>
    <row r="16" spans="1:16">
      <c r="A16" s="10" t="s">
        <v>25</v>
      </c>
      <c r="B16" s="14" t="s">
        <v>26</v>
      </c>
      <c r="C16" s="10">
        <v>90</v>
      </c>
      <c r="D16" s="10">
        <v>32.06</v>
      </c>
      <c r="E16" s="12">
        <f>C16*14.12/160</f>
        <v>7.9424999999999999</v>
      </c>
      <c r="F16" s="10">
        <v>17.670000000000002</v>
      </c>
      <c r="G16" s="12">
        <f>C16*20.26/160</f>
        <v>11.39625</v>
      </c>
      <c r="H16" s="12">
        <f t="shared" si="3"/>
        <v>236.38500000000005</v>
      </c>
      <c r="I16" s="15">
        <f>C16*0.07/100</f>
        <v>6.3E-2</v>
      </c>
      <c r="J16" s="16">
        <v>0</v>
      </c>
      <c r="K16" s="15">
        <f>C16*0.01/100</f>
        <v>9.0000000000000011E-3</v>
      </c>
      <c r="L16" s="15">
        <f>C16*1.1/100</f>
        <v>0.9900000000000001</v>
      </c>
      <c r="M16" s="15">
        <f>C16*18/100</f>
        <v>16.2</v>
      </c>
      <c r="N16" s="15">
        <f>C16*151/100</f>
        <v>135.9</v>
      </c>
      <c r="O16" s="15">
        <f>C16*28/100</f>
        <v>25.2</v>
      </c>
      <c r="P16" s="15">
        <f>C16*1.6/100</f>
        <v>1.44</v>
      </c>
    </row>
    <row r="17" spans="1:16">
      <c r="A17" s="10"/>
      <c r="B17" s="14" t="s">
        <v>27</v>
      </c>
      <c r="C17" s="10">
        <v>50</v>
      </c>
      <c r="D17" s="10">
        <v>3.38</v>
      </c>
      <c r="E17" s="10">
        <f>C17*7.7/100</f>
        <v>3.85</v>
      </c>
      <c r="F17" s="12">
        <f>C17*0.8/100</f>
        <v>0.4</v>
      </c>
      <c r="G17" s="10">
        <f>C17*49.5/100</f>
        <v>24.75</v>
      </c>
      <c r="H17" s="12">
        <f t="shared" si="3"/>
        <v>118</v>
      </c>
      <c r="I17" s="10">
        <f>C17*0.11/100</f>
        <v>5.5E-2</v>
      </c>
      <c r="J17" s="13">
        <v>0</v>
      </c>
      <c r="K17" s="13">
        <v>0</v>
      </c>
      <c r="L17" s="10">
        <f>C17*1.1/100</f>
        <v>0.55000000000000004</v>
      </c>
      <c r="M17" s="12">
        <f>C17*20/100</f>
        <v>10</v>
      </c>
      <c r="N17" s="12">
        <f>C17*65/100</f>
        <v>32.5</v>
      </c>
      <c r="O17" s="12">
        <f>C17*49/100</f>
        <v>24.5</v>
      </c>
      <c r="P17" s="10">
        <f>C17*1.1/100</f>
        <v>0.55000000000000004</v>
      </c>
    </row>
    <row r="18" spans="1:16">
      <c r="A18" s="10"/>
      <c r="B18" s="14" t="s">
        <v>28</v>
      </c>
      <c r="C18" s="10">
        <v>200</v>
      </c>
      <c r="D18" s="10">
        <v>15.2</v>
      </c>
      <c r="E18" s="12">
        <v>1</v>
      </c>
      <c r="F18" s="12">
        <v>4.2</v>
      </c>
      <c r="G18" s="12">
        <v>20.2</v>
      </c>
      <c r="H18" s="12">
        <f t="shared" si="3"/>
        <v>122.6</v>
      </c>
      <c r="I18" s="17">
        <v>0.02</v>
      </c>
      <c r="J18" s="13">
        <v>4</v>
      </c>
      <c r="K18" s="13">
        <v>0</v>
      </c>
      <c r="L18" s="12">
        <v>0.2</v>
      </c>
      <c r="M18" s="12">
        <v>14</v>
      </c>
      <c r="N18" s="12">
        <v>14</v>
      </c>
      <c r="O18" s="12">
        <v>8</v>
      </c>
      <c r="P18" s="12">
        <v>2.8</v>
      </c>
    </row>
    <row r="19" spans="1:16">
      <c r="A19" s="30" t="s">
        <v>32</v>
      </c>
      <c r="B19" s="30"/>
      <c r="C19" s="26"/>
      <c r="D19" s="21">
        <f>SUM(D14:D18)</f>
        <v>66.710000000000008</v>
      </c>
      <c r="E19" s="20">
        <f t="shared" ref="E19:P19" si="4">SUM(E14:E18)</f>
        <v>34.592499999999994</v>
      </c>
      <c r="F19" s="19">
        <f t="shared" si="4"/>
        <v>32.42</v>
      </c>
      <c r="G19" s="19">
        <f t="shared" si="4"/>
        <v>108.14624999999999</v>
      </c>
      <c r="H19" s="19">
        <f t="shared" si="4"/>
        <v>862.73500000000001</v>
      </c>
      <c r="I19" s="20">
        <f t="shared" si="4"/>
        <v>0.55200000000000005</v>
      </c>
      <c r="J19" s="20">
        <f t="shared" si="4"/>
        <v>5.85</v>
      </c>
      <c r="K19" s="20">
        <f t="shared" si="4"/>
        <v>1.1589999999999998</v>
      </c>
      <c r="L19" s="20">
        <f t="shared" si="4"/>
        <v>2.74</v>
      </c>
      <c r="M19" s="20">
        <f t="shared" si="4"/>
        <v>207.29999999999998</v>
      </c>
      <c r="N19" s="20">
        <f t="shared" si="4"/>
        <v>389.125</v>
      </c>
      <c r="O19" s="20">
        <f t="shared" si="4"/>
        <v>140.44999999999999</v>
      </c>
      <c r="P19" s="20">
        <f t="shared" si="4"/>
        <v>11.505000000000003</v>
      </c>
    </row>
    <row r="20" spans="1:16">
      <c r="A20" s="31"/>
      <c r="B20" s="32"/>
      <c r="C20" s="32"/>
      <c r="D20" s="32"/>
      <c r="E20" s="32"/>
      <c r="F20" s="32"/>
      <c r="G20" s="32"/>
      <c r="H20" s="32"/>
      <c r="I20" s="32"/>
      <c r="J20" s="32"/>
      <c r="K20" s="32"/>
      <c r="L20" s="32"/>
      <c r="M20" s="32"/>
      <c r="N20" s="32"/>
      <c r="O20" s="32"/>
      <c r="P20" s="33"/>
    </row>
    <row r="21" spans="1:16">
      <c r="A21" s="34" t="s">
        <v>35</v>
      </c>
      <c r="B21" s="34"/>
      <c r="C21" s="22"/>
      <c r="D21" s="22"/>
      <c r="E21" s="23"/>
      <c r="F21" s="24"/>
      <c r="G21" s="23"/>
      <c r="H21" s="24"/>
      <c r="I21" s="23"/>
      <c r="J21" s="23"/>
      <c r="K21" s="23"/>
      <c r="L21" s="24"/>
      <c r="M21" s="23"/>
      <c r="N21" s="23"/>
      <c r="O21" s="24"/>
      <c r="P21" s="24"/>
    </row>
  </sheetData>
  <mergeCells count="15">
    <mergeCell ref="A21:B21"/>
    <mergeCell ref="E2:I2"/>
    <mergeCell ref="K2:P2"/>
    <mergeCell ref="A3:A4"/>
    <mergeCell ref="B3:B4"/>
    <mergeCell ref="C3:C4"/>
    <mergeCell ref="E3:G3"/>
    <mergeCell ref="H3:H4"/>
    <mergeCell ref="I3:L3"/>
    <mergeCell ref="M3:P3"/>
    <mergeCell ref="A5:P5"/>
    <mergeCell ref="A12:B12"/>
    <mergeCell ref="A13:P13"/>
    <mergeCell ref="A19:B19"/>
    <mergeCell ref="A20:P20"/>
  </mergeCells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7-10</vt:lpstr>
      <vt:lpstr>11-18</vt:lpstr>
      <vt:lpstr>сайт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2023-01-26T10:08:03Z</dcterms:modified>
</cp:coreProperties>
</file>