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10" sheetId="1" r:id="rId1"/>
    <sheet name="11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K18" i="2"/>
  <c r="J18"/>
  <c r="I18"/>
  <c r="G18"/>
  <c r="E18"/>
  <c r="D18"/>
  <c r="P17"/>
  <c r="N17"/>
  <c r="M17"/>
  <c r="M18" s="1"/>
  <c r="H17"/>
  <c r="P16"/>
  <c r="P18" s="1"/>
  <c r="O16"/>
  <c r="O18" s="1"/>
  <c r="N16"/>
  <c r="N18" s="1"/>
  <c r="M16"/>
  <c r="L16"/>
  <c r="L18" s="1"/>
  <c r="I16"/>
  <c r="G16"/>
  <c r="F16"/>
  <c r="H16" s="1"/>
  <c r="E16"/>
  <c r="H14"/>
  <c r="H18" s="1"/>
  <c r="K12"/>
  <c r="J12"/>
  <c r="D12"/>
  <c r="P11"/>
  <c r="N11"/>
  <c r="M11"/>
  <c r="H11"/>
  <c r="P10"/>
  <c r="O10"/>
  <c r="N10"/>
  <c r="M10"/>
  <c r="L10"/>
  <c r="I10"/>
  <c r="G10"/>
  <c r="F10"/>
  <c r="H10" s="1"/>
  <c r="E10"/>
  <c r="P9"/>
  <c r="P12" s="1"/>
  <c r="O9"/>
  <c r="N9"/>
  <c r="M9"/>
  <c r="L9"/>
  <c r="I9"/>
  <c r="G9"/>
  <c r="F9"/>
  <c r="H9" s="1"/>
  <c r="E9"/>
  <c r="O7"/>
  <c r="O12" s="1"/>
  <c r="N7"/>
  <c r="N12" s="1"/>
  <c r="M7"/>
  <c r="M12" s="1"/>
  <c r="L7"/>
  <c r="L12" s="1"/>
  <c r="I7"/>
  <c r="I12" s="1"/>
  <c r="H7"/>
  <c r="F7"/>
  <c r="F12" s="1"/>
  <c r="E7"/>
  <c r="E12" s="1"/>
  <c r="H6"/>
  <c r="H12" s="1"/>
  <c r="F18" l="1"/>
  <c r="G7"/>
  <c r="G12" s="1"/>
</calcChain>
</file>

<file path=xl/sharedStrings.xml><?xml version="1.0" encoding="utf-8"?>
<sst xmlns="http://schemas.openxmlformats.org/spreadsheetml/2006/main" count="44" uniqueCount="37">
  <si>
    <t>Возрастная категория: 11 лет и старше.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</si>
  <si>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</si>
  <si>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</si>
  <si>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</si>
  <si>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</si>
  <si>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</si>
  <si>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</si>
  <si>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</si>
  <si>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</si>
  <si>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</si>
  <si>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</si>
  <si>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</si>
  <si>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</si>
  <si>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</si>
  <si>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</si>
  <si>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</si>
  <si>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</si>
  <si>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</si>
  <si>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</si>
  <si>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</si>
  <si>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</si>
  <si>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>39/2008г</t>
  </si>
  <si>
    <t>Борщ с капустой и картофелем со сметаной</t>
  </si>
  <si>
    <t>Огурцы свежие порционно</t>
  </si>
  <si>
    <t>193/2013</t>
  </si>
  <si>
    <t>Запеканка картофельная с отварным мясом (говядина)</t>
  </si>
  <si>
    <t>Хлеб пшеничный</t>
  </si>
  <si>
    <t>Хлеб ржано-пшеничный</t>
  </si>
  <si>
    <t>150/2008г</t>
  </si>
  <si>
    <t>Кисель из повидла, джема, варенья</t>
  </si>
  <si>
    <t>ИТОГО ЗА обед:</t>
  </si>
  <si>
    <t>ОБЕД платники</t>
  </si>
  <si>
    <t>ИТОГО ЗА ОБЕД:</t>
  </si>
  <si>
    <t xml:space="preserve">     Шеф-повар Дьячкова С.С.</t>
  </si>
  <si>
    <t>Утверждаю: Директор МБОУ Первомайская СОШ  Ладик Е.В</t>
  </si>
  <si>
    <t>День: суббота  (2 неделя)</t>
  </si>
  <si>
    <t>Меню на "18" февраля 2023г.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</si>
</sst>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A2" sqref="A2"/>
    </sheetView>
  </sheetViews>
  <sheetFormatPr defaultRowHeight="15"/>
  <cols>
    <col min="1" max="1" width="8.140625" customWidth="1"/>
    <col min="2" max="2" width="24.140625" customWidth="1"/>
    <col min="3" max="3" width="8.42578125" customWidth="1"/>
    <col min="4" max="4" width="8" customWidth="1"/>
    <col min="5" max="5" width="7.85546875" customWidth="1"/>
    <col min="6" max="6" width="7.28515625" customWidth="1"/>
    <col min="7" max="7" width="7.85546875" customWidth="1"/>
    <col min="8" max="8" width="7.42578125" customWidth="1"/>
    <col min="10" max="10" width="8.28515625" customWidth="1"/>
    <col min="11" max="11" width="7.85546875" customWidth="1"/>
    <col min="12" max="12" width="8.140625" customWidth="1"/>
    <col min="13" max="13" width="8.28515625" customWidth="1"/>
    <col min="14" max="14" width="6.85546875" customWidth="1"/>
    <col min="15" max="15" width="8.140625" customWidth="1"/>
    <col min="16" max="16" width="7.85546875" customWidth="1"/>
  </cols>
  <sheetData>
    <row r="1" spans="1:16" ht="32.25" customHeight="1">
      <c r="A1" s="1" t="s">
        <v>36</v>
      </c>
      <c r="B1" s="2"/>
      <c r="C1" s="2"/>
      <c r="D1" s="2"/>
      <c r="E1" s="1" t="s">
        <v>34</v>
      </c>
      <c r="G1" s="2"/>
      <c r="H1" s="2"/>
      <c r="K1" s="2"/>
      <c r="M1" s="3"/>
      <c r="O1" s="3"/>
      <c r="P1" s="4"/>
    </row>
    <row r="2" spans="1:16" ht="15.75">
      <c r="A2" s="5" t="s">
        <v>0</v>
      </c>
      <c r="B2" s="5"/>
      <c r="C2" s="6"/>
      <c r="D2" s="6"/>
      <c r="E2" s="44" t="s">
        <v>35</v>
      </c>
      <c r="F2" s="44"/>
      <c r="G2" s="44"/>
      <c r="H2" s="44"/>
      <c r="I2" s="44"/>
      <c r="J2" s="7"/>
      <c r="K2" s="45"/>
      <c r="L2" s="45"/>
      <c r="M2" s="45"/>
      <c r="N2" s="45"/>
      <c r="O2" s="45"/>
      <c r="P2" s="45"/>
    </row>
    <row r="3" spans="1:16">
      <c r="A3" s="46" t="s">
        <v>1</v>
      </c>
      <c r="B3" s="46" t="s">
        <v>2</v>
      </c>
      <c r="C3" s="48" t="s">
        <v>3</v>
      </c>
      <c r="D3" s="8"/>
      <c r="E3" s="50" t="s">
        <v>4</v>
      </c>
      <c r="F3" s="51"/>
      <c r="G3" s="52"/>
      <c r="H3" s="48" t="s">
        <v>5</v>
      </c>
      <c r="I3" s="50" t="s">
        <v>6</v>
      </c>
      <c r="J3" s="51"/>
      <c r="K3" s="51"/>
      <c r="L3" s="52"/>
      <c r="M3" s="50" t="s">
        <v>7</v>
      </c>
      <c r="N3" s="51"/>
      <c r="O3" s="51"/>
      <c r="P3" s="52"/>
    </row>
    <row r="4" spans="1:16">
      <c r="A4" s="47"/>
      <c r="B4" s="47"/>
      <c r="C4" s="49"/>
      <c r="D4" s="9" t="s">
        <v>8</v>
      </c>
      <c r="E4" s="10" t="s">
        <v>9</v>
      </c>
      <c r="F4" s="10" t="s">
        <v>10</v>
      </c>
      <c r="G4" s="10" t="s">
        <v>11</v>
      </c>
      <c r="H4" s="49"/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</row>
    <row r="5" spans="1:16">
      <c r="A5" s="11"/>
      <c r="B5" s="12"/>
      <c r="C5" s="12"/>
      <c r="D5" s="12"/>
      <c r="E5" s="12"/>
      <c r="F5" s="12"/>
      <c r="G5" s="13" t="s">
        <v>20</v>
      </c>
      <c r="H5" s="12"/>
      <c r="I5" s="12"/>
      <c r="J5" s="12"/>
      <c r="K5" s="12"/>
      <c r="L5" s="12"/>
      <c r="M5" s="12"/>
      <c r="N5" s="12"/>
      <c r="O5" s="12"/>
      <c r="P5" s="14"/>
    </row>
    <row r="6" spans="1:16">
      <c r="A6" s="15" t="s">
        <v>21</v>
      </c>
      <c r="B6" s="16" t="s">
        <v>22</v>
      </c>
      <c r="C6" s="15">
        <v>200</v>
      </c>
      <c r="D6" s="15">
        <v>8.84</v>
      </c>
      <c r="E6" s="17">
        <v>2.8</v>
      </c>
      <c r="F6" s="17">
        <v>8.6999999999999993</v>
      </c>
      <c r="G6" s="17">
        <v>13.9</v>
      </c>
      <c r="H6" s="17">
        <f t="shared" ref="H6" si="0">G6*4+F6*9+E6*4</f>
        <v>145.1</v>
      </c>
      <c r="I6" s="15">
        <v>0.05</v>
      </c>
      <c r="J6" s="17">
        <v>10.8</v>
      </c>
      <c r="K6" s="18">
        <v>0</v>
      </c>
      <c r="L6" s="17">
        <v>0.8</v>
      </c>
      <c r="M6" s="17">
        <v>58</v>
      </c>
      <c r="N6" s="17">
        <v>200</v>
      </c>
      <c r="O6" s="17">
        <v>30</v>
      </c>
      <c r="P6" s="17">
        <v>1.3</v>
      </c>
    </row>
    <row r="7" spans="1:16">
      <c r="A7" s="19"/>
      <c r="B7" s="20" t="s">
        <v>23</v>
      </c>
      <c r="C7" s="19">
        <v>190</v>
      </c>
      <c r="D7" s="21">
        <v>15.39</v>
      </c>
      <c r="E7" s="21">
        <f>C7*0.1/100</f>
        <v>0.19</v>
      </c>
      <c r="F7" s="21">
        <f>C7*1.9/100</f>
        <v>3.61</v>
      </c>
      <c r="G7" s="21">
        <f t="shared" ref="G7" si="1">F7*4+E7*9+D7*4</f>
        <v>77.710000000000008</v>
      </c>
      <c r="H7" s="19">
        <f>C7*0.03/100</f>
        <v>5.7000000000000002E-2</v>
      </c>
      <c r="I7" s="21">
        <f>C7*7/100</f>
        <v>13.3</v>
      </c>
      <c r="J7" s="22">
        <v>0</v>
      </c>
      <c r="K7" s="21">
        <v>0.1</v>
      </c>
      <c r="L7" s="21">
        <f>C7*17/100</f>
        <v>32.299999999999997</v>
      </c>
      <c r="M7" s="21">
        <f>C7*30/100</f>
        <v>57</v>
      </c>
      <c r="N7" s="21">
        <f>C7*14/100</f>
        <v>26.6</v>
      </c>
      <c r="O7" s="21">
        <f>C7*0.5/100</f>
        <v>0.95</v>
      </c>
      <c r="P7" s="36"/>
    </row>
    <row r="8" spans="1:16" ht="25.5">
      <c r="A8" s="23" t="s">
        <v>24</v>
      </c>
      <c r="B8" s="24" t="s">
        <v>25</v>
      </c>
      <c r="C8" s="23">
        <v>230</v>
      </c>
      <c r="D8" s="23">
        <v>35.020000000000003</v>
      </c>
      <c r="E8" s="19">
        <v>18.399999999999999</v>
      </c>
      <c r="F8" s="19">
        <v>18.399999999999999</v>
      </c>
      <c r="G8" s="25">
        <v>38.94</v>
      </c>
      <c r="H8" s="19">
        <v>359.1</v>
      </c>
      <c r="I8" s="19">
        <v>0.14000000000000001</v>
      </c>
      <c r="J8" s="19">
        <v>5.75</v>
      </c>
      <c r="K8" s="19">
        <v>61.14</v>
      </c>
      <c r="L8" s="19">
        <v>0.91</v>
      </c>
      <c r="M8" s="19">
        <v>73.67</v>
      </c>
      <c r="N8" s="19">
        <v>215.5</v>
      </c>
      <c r="O8" s="19">
        <v>57.16</v>
      </c>
      <c r="P8" s="19">
        <v>2.44</v>
      </c>
    </row>
    <row r="9" spans="1:16">
      <c r="A9" s="26"/>
      <c r="B9" s="27" t="s">
        <v>26</v>
      </c>
      <c r="C9" s="26">
        <v>50</v>
      </c>
      <c r="D9" s="26">
        <v>2.6</v>
      </c>
      <c r="E9" s="26">
        <f>C9*7.7/100</f>
        <v>3.85</v>
      </c>
      <c r="F9" s="28">
        <f>C9*0.8/100</f>
        <v>0.4</v>
      </c>
      <c r="G9" s="26">
        <f>C9*49.5/100</f>
        <v>24.75</v>
      </c>
      <c r="H9" s="28">
        <f t="shared" ref="H9" si="2">G9*4+F9*9+E9*4</f>
        <v>118</v>
      </c>
      <c r="I9" s="28">
        <f>C9*0.11/100</f>
        <v>5.5E-2</v>
      </c>
      <c r="J9" s="29">
        <v>0</v>
      </c>
      <c r="K9" s="29">
        <v>0</v>
      </c>
      <c r="L9" s="26">
        <f>C9*1.1/100</f>
        <v>0.55000000000000004</v>
      </c>
      <c r="M9" s="28">
        <f>C9*20/100</f>
        <v>10</v>
      </c>
      <c r="N9" s="28">
        <f>C9*65/100</f>
        <v>32.5</v>
      </c>
      <c r="O9" s="28">
        <f>C9*49/100</f>
        <v>24.5</v>
      </c>
      <c r="P9" s="26">
        <f>C9*1.1/100</f>
        <v>0.55000000000000004</v>
      </c>
    </row>
    <row r="10" spans="1:16">
      <c r="A10" s="19"/>
      <c r="B10" s="20" t="s">
        <v>27</v>
      </c>
      <c r="C10" s="19">
        <v>50</v>
      </c>
      <c r="D10" s="19">
        <v>2.65</v>
      </c>
      <c r="E10" s="19">
        <f>D10*7.7/100</f>
        <v>0.20405000000000001</v>
      </c>
      <c r="F10" s="21">
        <f>D10*0.8/100</f>
        <v>2.12E-2</v>
      </c>
      <c r="G10" s="19">
        <f>D10*49.5/100</f>
        <v>1.3117499999999997</v>
      </c>
      <c r="H10" s="21">
        <f>G10*4+F10*9+E10*4</f>
        <v>6.2539999999999996</v>
      </c>
      <c r="I10" s="21">
        <f>D10*0.11/100</f>
        <v>2.9149999999999996E-3</v>
      </c>
      <c r="J10" s="22">
        <v>0</v>
      </c>
      <c r="K10" s="22">
        <v>0</v>
      </c>
      <c r="L10" s="19">
        <f>D10*1.1/100</f>
        <v>2.9149999999999999E-2</v>
      </c>
      <c r="M10" s="21">
        <f>D10*20/100</f>
        <v>0.53</v>
      </c>
      <c r="N10" s="21">
        <f>D10*65/100</f>
        <v>1.7224999999999999</v>
      </c>
      <c r="O10" s="21">
        <f>D10*14/100</f>
        <v>0.371</v>
      </c>
      <c r="P10" s="19">
        <f>D10*1.1/100</f>
        <v>2.9149999999999999E-2</v>
      </c>
    </row>
    <row r="11" spans="1:16" ht="25.5">
      <c r="A11" s="19" t="s">
        <v>28</v>
      </c>
      <c r="B11" s="30" t="s">
        <v>29</v>
      </c>
      <c r="C11" s="19">
        <v>200</v>
      </c>
      <c r="D11" s="19">
        <v>2.5</v>
      </c>
      <c r="E11" s="22">
        <v>0</v>
      </c>
      <c r="F11" s="22">
        <v>0</v>
      </c>
      <c r="G11" s="21">
        <v>38.4</v>
      </c>
      <c r="H11" s="21">
        <f>G11*4+F11*9+E11*4</f>
        <v>153.6</v>
      </c>
      <c r="I11" s="22">
        <v>0</v>
      </c>
      <c r="J11" s="22">
        <v>0</v>
      </c>
      <c r="K11" s="22">
        <v>0</v>
      </c>
      <c r="L11" s="22">
        <v>0</v>
      </c>
      <c r="M11" s="21">
        <f>C11*4.65/100</f>
        <v>9.3000000000000007</v>
      </c>
      <c r="N11" s="21">
        <f>C11*4.42/100</f>
        <v>8.84</v>
      </c>
      <c r="O11" s="22">
        <v>0</v>
      </c>
      <c r="P11" s="19">
        <f>C11*0.03/100</f>
        <v>0.06</v>
      </c>
    </row>
    <row r="12" spans="1:16">
      <c r="A12" s="37" t="s">
        <v>30</v>
      </c>
      <c r="B12" s="38"/>
      <c r="C12" s="31"/>
      <c r="D12" s="32">
        <f t="shared" ref="D12:P12" si="3">SUM(D6:D11)</f>
        <v>67</v>
      </c>
      <c r="E12" s="31">
        <f t="shared" si="3"/>
        <v>25.444049999999997</v>
      </c>
      <c r="F12" s="31">
        <f t="shared" si="3"/>
        <v>31.131199999999996</v>
      </c>
      <c r="G12" s="32">
        <f t="shared" si="3"/>
        <v>195.01175000000001</v>
      </c>
      <c r="H12" s="31">
        <f t="shared" si="3"/>
        <v>782.1110000000001</v>
      </c>
      <c r="I12" s="32">
        <f t="shared" si="3"/>
        <v>13.547915000000001</v>
      </c>
      <c r="J12" s="32">
        <f t="shared" si="3"/>
        <v>16.55</v>
      </c>
      <c r="K12" s="32">
        <f t="shared" si="3"/>
        <v>61.24</v>
      </c>
      <c r="L12" s="31">
        <f t="shared" si="3"/>
        <v>34.589149999999989</v>
      </c>
      <c r="M12" s="31">
        <f t="shared" si="3"/>
        <v>208.50000000000003</v>
      </c>
      <c r="N12" s="32">
        <f t="shared" si="3"/>
        <v>485.16250000000002</v>
      </c>
      <c r="O12" s="32">
        <f t="shared" si="3"/>
        <v>112.98099999999999</v>
      </c>
      <c r="P12" s="32">
        <f t="shared" si="3"/>
        <v>4.3791499999999992</v>
      </c>
    </row>
    <row r="13" spans="1:16">
      <c r="A13" s="37" t="s">
        <v>31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8"/>
    </row>
    <row r="14" spans="1:16">
      <c r="A14" s="15" t="s">
        <v>21</v>
      </c>
      <c r="B14" s="16" t="s">
        <v>22</v>
      </c>
      <c r="C14" s="15">
        <v>200</v>
      </c>
      <c r="D14" s="15">
        <v>11.49</v>
      </c>
      <c r="E14" s="17">
        <v>2.8</v>
      </c>
      <c r="F14" s="17">
        <v>8.6999999999999993</v>
      </c>
      <c r="G14" s="17">
        <v>13.9</v>
      </c>
      <c r="H14" s="17">
        <f t="shared" ref="H14" si="4">G14*4+F14*9+E14*4</f>
        <v>145.1</v>
      </c>
      <c r="I14" s="15">
        <v>0.05</v>
      </c>
      <c r="J14" s="17">
        <v>10.8</v>
      </c>
      <c r="K14" s="18">
        <v>0</v>
      </c>
      <c r="L14" s="17">
        <v>0.8</v>
      </c>
      <c r="M14" s="17">
        <v>58</v>
      </c>
      <c r="N14" s="17">
        <v>200</v>
      </c>
      <c r="O14" s="17">
        <v>30</v>
      </c>
      <c r="P14" s="17">
        <v>1.3</v>
      </c>
    </row>
    <row r="15" spans="1:16" ht="25.5">
      <c r="A15" s="23" t="s">
        <v>24</v>
      </c>
      <c r="B15" s="24" t="s">
        <v>25</v>
      </c>
      <c r="C15" s="23">
        <v>230</v>
      </c>
      <c r="D15" s="23">
        <v>45.53</v>
      </c>
      <c r="E15" s="19">
        <v>18.399999999999999</v>
      </c>
      <c r="F15" s="19">
        <v>18.399999999999999</v>
      </c>
      <c r="G15" s="25">
        <v>38.94</v>
      </c>
      <c r="H15" s="19">
        <v>359.1</v>
      </c>
      <c r="I15" s="19">
        <v>0.14000000000000001</v>
      </c>
      <c r="J15" s="19">
        <v>5.75</v>
      </c>
      <c r="K15" s="19">
        <v>61.14</v>
      </c>
      <c r="L15" s="19">
        <v>0.91</v>
      </c>
      <c r="M15" s="19">
        <v>73.67</v>
      </c>
      <c r="N15" s="19">
        <v>215.5</v>
      </c>
      <c r="O15" s="19">
        <v>57.16</v>
      </c>
      <c r="P15" s="19">
        <v>2.44</v>
      </c>
    </row>
    <row r="16" spans="1:16">
      <c r="A16" s="26"/>
      <c r="B16" s="27" t="s">
        <v>26</v>
      </c>
      <c r="C16" s="26">
        <v>50</v>
      </c>
      <c r="D16" s="26">
        <v>3.38</v>
      </c>
      <c r="E16" s="26">
        <f>C16*7.7/100</f>
        <v>3.85</v>
      </c>
      <c r="F16" s="28">
        <f>C16*0.8/100</f>
        <v>0.4</v>
      </c>
      <c r="G16" s="26">
        <f>C16*49.5/100</f>
        <v>24.75</v>
      </c>
      <c r="H16" s="28">
        <f t="shared" ref="H16" si="5">G16*4+F16*9+E16*4</f>
        <v>118</v>
      </c>
      <c r="I16" s="28">
        <f>C16*0.11/100</f>
        <v>5.5E-2</v>
      </c>
      <c r="J16" s="29">
        <v>0</v>
      </c>
      <c r="K16" s="29">
        <v>0</v>
      </c>
      <c r="L16" s="26">
        <f>C16*1.1/100</f>
        <v>0.55000000000000004</v>
      </c>
      <c r="M16" s="28">
        <f>C16*20/100</f>
        <v>10</v>
      </c>
      <c r="N16" s="28">
        <f>C16*65/100</f>
        <v>32.5</v>
      </c>
      <c r="O16" s="28">
        <f>C16*49/100</f>
        <v>24.5</v>
      </c>
      <c r="P16" s="26">
        <f>C16*1.1/100</f>
        <v>0.55000000000000004</v>
      </c>
    </row>
    <row r="17" spans="1:16" ht="25.5">
      <c r="A17" s="19" t="s">
        <v>28</v>
      </c>
      <c r="B17" s="30" t="s">
        <v>29</v>
      </c>
      <c r="C17" s="19">
        <v>200</v>
      </c>
      <c r="D17" s="19">
        <v>3.25</v>
      </c>
      <c r="E17" s="22">
        <v>0</v>
      </c>
      <c r="F17" s="22">
        <v>0</v>
      </c>
      <c r="G17" s="21">
        <v>38.4</v>
      </c>
      <c r="H17" s="21">
        <f>G17*4+F17*9+E17*4</f>
        <v>153.6</v>
      </c>
      <c r="I17" s="22">
        <v>0</v>
      </c>
      <c r="J17" s="22">
        <v>0</v>
      </c>
      <c r="K17" s="22">
        <v>0</v>
      </c>
      <c r="L17" s="22">
        <v>0</v>
      </c>
      <c r="M17" s="21">
        <f>C17*4.65/100</f>
        <v>9.3000000000000007</v>
      </c>
      <c r="N17" s="21">
        <f>C17*4.42/100</f>
        <v>8.84</v>
      </c>
      <c r="O17" s="22">
        <v>0</v>
      </c>
      <c r="P17" s="19">
        <f>C17*0.03/100</f>
        <v>0.06</v>
      </c>
    </row>
    <row r="18" spans="1:16">
      <c r="A18" s="37" t="s">
        <v>32</v>
      </c>
      <c r="B18" s="38"/>
      <c r="C18" s="31"/>
      <c r="D18" s="31">
        <f t="shared" ref="D18:P18" si="6">SUM(D14:D17)</f>
        <v>63.650000000000006</v>
      </c>
      <c r="E18" s="32">
        <f t="shared" si="6"/>
        <v>25.05</v>
      </c>
      <c r="F18" s="32">
        <f t="shared" si="6"/>
        <v>27.499999999999996</v>
      </c>
      <c r="G18" s="32">
        <f t="shared" si="6"/>
        <v>115.99000000000001</v>
      </c>
      <c r="H18" s="31">
        <f t="shared" si="6"/>
        <v>775.80000000000007</v>
      </c>
      <c r="I18" s="31">
        <f t="shared" si="6"/>
        <v>0.245</v>
      </c>
      <c r="J18" s="32">
        <f t="shared" si="6"/>
        <v>16.55</v>
      </c>
      <c r="K18" s="32">
        <f t="shared" si="6"/>
        <v>61.14</v>
      </c>
      <c r="L18" s="32">
        <f t="shared" si="6"/>
        <v>2.2599999999999998</v>
      </c>
      <c r="M18" s="32">
        <f t="shared" si="6"/>
        <v>150.97000000000003</v>
      </c>
      <c r="N18" s="32">
        <f t="shared" si="6"/>
        <v>456.84</v>
      </c>
      <c r="O18" s="32">
        <f t="shared" si="6"/>
        <v>111.66</v>
      </c>
      <c r="P18" s="32">
        <f t="shared" si="6"/>
        <v>4.3499999999999996</v>
      </c>
    </row>
    <row r="19" spans="1:16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>
      <c r="A20" s="43" t="s">
        <v>33</v>
      </c>
      <c r="B20" s="43"/>
      <c r="C20" s="33"/>
      <c r="D20" s="33"/>
      <c r="E20" s="34"/>
      <c r="F20" s="34"/>
      <c r="G20" s="34"/>
      <c r="H20" s="35"/>
      <c r="I20" s="34"/>
      <c r="J20" s="34"/>
      <c r="K20" s="34"/>
      <c r="L20" s="34"/>
      <c r="M20" s="35"/>
      <c r="N20" s="34"/>
      <c r="O20" s="35"/>
      <c r="P20" s="34"/>
    </row>
  </sheetData>
  <mergeCells count="14"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12:B12"/>
    <mergeCell ref="A13:P13"/>
    <mergeCell ref="A18:B18"/>
    <mergeCell ref="A19:P19"/>
    <mergeCell ref="A20:B2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</vt:lpstr>
      <vt:lpstr>11-18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2023-01-26T10:14:45Z</dcterms:modified>
</cp:coreProperties>
</file>