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7-11" sheetId="1" r:id="rId1"/>
    <sheet name="12-18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22" i="2"/>
  <c r="H12"/>
  <c r="P9"/>
  <c r="O9"/>
  <c r="N9"/>
  <c r="M9"/>
  <c r="L9"/>
  <c r="K9"/>
  <c r="J9"/>
  <c r="I9"/>
  <c r="G9"/>
  <c r="F9"/>
  <c r="E9"/>
  <c r="P8"/>
  <c r="O8"/>
  <c r="N8"/>
  <c r="M8"/>
  <c r="L8"/>
  <c r="J8"/>
  <c r="I8"/>
  <c r="G8"/>
  <c r="F8"/>
  <c r="E8"/>
  <c r="N22"/>
  <c r="H21"/>
  <c r="P18"/>
  <c r="P22" s="1"/>
  <c r="O18"/>
  <c r="N18"/>
  <c r="M18"/>
  <c r="L18"/>
  <c r="L22" s="1"/>
  <c r="K18"/>
  <c r="K22" s="1"/>
  <c r="J18"/>
  <c r="I18"/>
  <c r="G18"/>
  <c r="F18"/>
  <c r="F22" s="1"/>
  <c r="E18"/>
  <c r="P17"/>
  <c r="O17"/>
  <c r="N17"/>
  <c r="M17"/>
  <c r="L17"/>
  <c r="J17"/>
  <c r="J22" s="1"/>
  <c r="I17"/>
  <c r="I22" s="1"/>
  <c r="G17"/>
  <c r="F17"/>
  <c r="E17"/>
  <c r="E22" s="1"/>
  <c r="P18" i="1"/>
  <c r="O18"/>
  <c r="N18"/>
  <c r="M18"/>
  <c r="L18"/>
  <c r="K18"/>
  <c r="J18"/>
  <c r="I18"/>
  <c r="H18"/>
  <c r="G18"/>
  <c r="F18"/>
  <c r="E18"/>
  <c r="P10"/>
  <c r="P20" s="1"/>
  <c r="O10"/>
  <c r="O20" s="1"/>
  <c r="N10"/>
  <c r="N20" s="1"/>
  <c r="M10"/>
  <c r="M20" s="1"/>
  <c r="L10"/>
  <c r="L20" s="1"/>
  <c r="K10"/>
  <c r="K20" s="1"/>
  <c r="J10"/>
  <c r="J20" s="1"/>
  <c r="I10"/>
  <c r="I20" s="1"/>
  <c r="H10"/>
  <c r="H20" s="1"/>
  <c r="G10"/>
  <c r="G20" s="1"/>
  <c r="F10"/>
  <c r="F20" s="1"/>
  <c r="E10"/>
  <c r="E20" s="1"/>
  <c r="D13" i="2"/>
  <c r="M22" l="1"/>
  <c r="O22"/>
  <c r="H18"/>
  <c r="H17"/>
  <c r="G22"/>
  <c r="H9"/>
  <c r="H8"/>
  <c r="E13"/>
  <c r="K13"/>
  <c r="P13"/>
  <c r="O13"/>
  <c r="N13"/>
  <c r="M13"/>
  <c r="L13"/>
  <c r="J13"/>
  <c r="I13"/>
  <c r="G13"/>
  <c r="F13"/>
  <c r="H22" l="1"/>
  <c r="H13"/>
</calcChain>
</file>

<file path=xl/sharedStrings.xml><?xml version="1.0" encoding="utf-8"?>
<sst xmlns="http://schemas.openxmlformats.org/spreadsheetml/2006/main" count="140" uniqueCount="73">
  <si>
    <t>Утверждаю: Директор МБОУ Первомайская СОШ   Ладик Е.В.</t>
  </si>
  <si>
    <t>Сезон: весна 2023 года</t>
  </si>
  <si>
    <t>Возрастная категория: 7-11 лет.</t>
  </si>
  <si>
    <t>№ рец.</t>
  </si>
  <si>
    <t>Наименование блюда</t>
  </si>
  <si>
    <t>Масса порции</t>
  </si>
  <si>
    <t>Цена</t>
  </si>
  <si>
    <t>Пищевые вещества (г)</t>
  </si>
  <si>
    <t>Энергет. ценности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</si>
  <si>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</si>
  <si>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</si>
  <si>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</si>
  <si>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</si>
  <si>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</si>
  <si>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</si>
  <si>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</si>
  <si>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</si>
  <si>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</si>
  <si>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</si>
  <si>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</si>
  <si>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</si>
  <si>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</si>
  <si>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</si>
  <si>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</si>
  <si>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</si>
  <si>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</si>
  <si>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</si>
  <si>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</si>
  <si>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</si>
  <si>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 xml:space="preserve">        Шеф-повар    Дьячкова С.С.</t>
  </si>
  <si>
    <t>Возрастная категория: 12 лет и старше.</t>
  </si>
  <si>
    <t>ОБЕД МНОГОДЕТНЫЕ, МАЛООБЕСПЕЧЕННЫЕ, ОВЗ</t>
  </si>
  <si>
    <t>ОБЕД ПЛАТНИКИ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</si>
  <si>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</si>
  <si>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</si>
  <si>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</si>
  <si>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</si>
  <si>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</si>
  <si>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</si>
  <si>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</si>
  <si>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</si>
  <si>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</si>
  <si>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</si>
  <si>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</si>
  <si>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</si>
  <si>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</si>
  <si>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</si>
  <si>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</si>
  <si>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</si>
  <si>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</si>
  <si>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</si>
  <si>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</si>
  <si>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</si>
  <si>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</si>
  <si>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</si>
  <si>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</si>
  <si>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Неделя: вторая</t>
  </si>
  <si>
    <t>Меню на "07" МАРТА 2023г.</t>
  </si>
  <si>
    <t>День: вторник</t>
  </si>
  <si>
    <t>125/2008г</t>
  </si>
  <si>
    <t xml:space="preserve">Каша манная молочная жидкая </t>
  </si>
  <si>
    <t>9/2008г</t>
  </si>
  <si>
    <t>Салат из квашеной капусты</t>
  </si>
  <si>
    <t>41/2008</t>
  </si>
  <si>
    <t>Щи из свежей капусты с картофелем</t>
  </si>
  <si>
    <t>92/2008г</t>
  </si>
  <si>
    <t>Картофельное пюре</t>
  </si>
  <si>
    <t>81/2008г</t>
  </si>
  <si>
    <t>Фрикадельки "Петушок"</t>
  </si>
  <si>
    <t>146/2008г</t>
  </si>
  <si>
    <t>Чай с лимоном</t>
  </si>
  <si>
    <t>261/2013г</t>
  </si>
  <si>
    <t xml:space="preserve"> 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</si>
</sst>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top" wrapText="1"/>
    </xf>
    <xf numFmtId="164" fontId="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49" fontId="0" fillId="3" borderId="7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6" fillId="3" borderId="7" xfId="0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/>
    </xf>
    <xf numFmtId="0" fontId="0" fillId="0" borderId="17" xfId="0" applyBorder="1"/>
    <xf numFmtId="0" fontId="0" fillId="0" borderId="7" xfId="0" applyBorder="1"/>
    <xf numFmtId="0" fontId="6" fillId="3" borderId="7" xfId="0" applyFont="1" applyFill="1" applyBorder="1" applyAlignment="1">
      <alignment horizontal="left" vertical="center"/>
    </xf>
    <xf numFmtId="164" fontId="6" fillId="3" borderId="7" xfId="0" applyNumberFormat="1" applyFont="1" applyFill="1" applyBorder="1" applyAlignment="1">
      <alignment horizontal="center" vertical="center"/>
    </xf>
    <xf numFmtId="0" fontId="0" fillId="3" borderId="7" xfId="0" applyFill="1" applyBorder="1" applyProtection="1">
      <protection locked="0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/>
    <xf numFmtId="0" fontId="0" fillId="2" borderId="7" xfId="0" applyFill="1" applyBorder="1"/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0" borderId="18" xfId="0" applyBorder="1"/>
    <xf numFmtId="0" fontId="0" fillId="0" borderId="9" xfId="0" applyBorder="1"/>
    <xf numFmtId="0" fontId="9" fillId="0" borderId="7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Border="1"/>
    <xf numFmtId="0" fontId="0" fillId="0" borderId="0" xfId="0" applyBorder="1"/>
    <xf numFmtId="0" fontId="7" fillId="0" borderId="3" xfId="0" applyFont="1" applyBorder="1" applyAlignment="1">
      <alignment horizontal="left" vertical="center"/>
    </xf>
    <xf numFmtId="2" fontId="10" fillId="0" borderId="7" xfId="0" applyNumberFormat="1" applyFont="1" applyBorder="1"/>
    <xf numFmtId="0" fontId="10" fillId="0" borderId="7" xfId="0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3" borderId="3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vertical="top" wrapText="1"/>
    </xf>
    <xf numFmtId="0" fontId="7" fillId="0" borderId="4" xfId="0" applyFont="1" applyBorder="1" applyAlignment="1">
      <alignment horizontal="center" vertical="center"/>
    </xf>
    <xf numFmtId="17" fontId="9" fillId="0" borderId="7" xfId="0" applyNumberFormat="1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justify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vertical="top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2" fontId="0" fillId="3" borderId="1" xfId="0" applyNumberFormat="1" applyFill="1" applyBorder="1" applyAlignment="1" applyProtection="1">
      <protection locked="0"/>
    </xf>
    <xf numFmtId="2" fontId="0" fillId="3" borderId="7" xfId="0" applyNumberFormat="1" applyFill="1" applyBorder="1" applyAlignment="1" applyProtection="1">
      <protection locked="0"/>
    </xf>
    <xf numFmtId="2" fontId="6" fillId="3" borderId="7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vertical="top" wrapText="1"/>
    </xf>
    <xf numFmtId="0" fontId="9" fillId="3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workbookViewId="0">
      <selection activeCell="B15" sqref="B15:H16"/>
    </sheetView>
  </sheetViews>
  <sheetFormatPr defaultRowHeight="15"/>
  <cols>
    <col min="2" max="2" width="26.7109375" bestFit="1" customWidth="1"/>
    <col min="3" max="5" width="7.7109375" customWidth="1"/>
    <col min="6" max="6" width="6.7109375" customWidth="1"/>
    <col min="7" max="8" width="8" customWidth="1"/>
    <col min="9" max="9" width="7.5703125" customWidth="1"/>
    <col min="10" max="10" width="7.7109375" customWidth="1"/>
    <col min="11" max="12" width="6.85546875" customWidth="1"/>
    <col min="13" max="13" width="6.7109375" customWidth="1"/>
    <col min="14" max="14" width="6.85546875" customWidth="1"/>
    <col min="15" max="15" width="7.5703125" customWidth="1"/>
    <col min="16" max="16" width="7.28515625" customWidth="1"/>
    <col min="17" max="18" width="8" customWidth="1"/>
  </cols>
  <sheetData>
    <row r="1" spans="1:19" ht="34.5" customHeight="1">
      <c r="A1" s="1" t="s">
        <v>57</v>
      </c>
      <c r="B1" s="2"/>
      <c r="C1" s="2"/>
      <c r="D1" s="2"/>
      <c r="E1" s="2"/>
      <c r="F1" s="2"/>
      <c r="G1" s="2"/>
      <c r="H1" s="1" t="s">
        <v>0</v>
      </c>
      <c r="K1" s="3"/>
      <c r="L1" s="4"/>
      <c r="M1" s="4"/>
      <c r="N1" s="4"/>
      <c r="O1" s="2"/>
      <c r="P1" s="3"/>
      <c r="Q1" s="3"/>
    </row>
    <row r="2" spans="1:19" ht="17.25">
      <c r="A2" s="5" t="s">
        <v>1</v>
      </c>
      <c r="B2" s="5"/>
      <c r="C2" s="70" t="s">
        <v>56</v>
      </c>
      <c r="D2" s="70"/>
      <c r="E2" s="70"/>
      <c r="F2" s="70"/>
      <c r="G2" s="70"/>
      <c r="H2" s="70"/>
      <c r="I2" s="70"/>
      <c r="J2" s="6"/>
      <c r="K2" s="7"/>
      <c r="L2" s="7"/>
      <c r="M2" s="68"/>
      <c r="N2" s="68"/>
      <c r="O2" s="68"/>
      <c r="P2" s="68"/>
      <c r="Q2" s="68"/>
      <c r="R2" s="68"/>
    </row>
    <row r="3" spans="1:19" ht="17.25">
      <c r="A3" s="5" t="s">
        <v>2</v>
      </c>
      <c r="B3" s="5"/>
      <c r="C3" s="71" t="s">
        <v>58</v>
      </c>
      <c r="D3" s="71"/>
      <c r="E3" s="71"/>
      <c r="F3" s="71"/>
      <c r="G3" s="71"/>
      <c r="H3" s="71"/>
      <c r="I3" s="71"/>
      <c r="J3" s="71"/>
      <c r="K3" s="7"/>
      <c r="L3" s="7"/>
      <c r="M3" s="68"/>
      <c r="N3" s="68"/>
      <c r="O3" s="68"/>
      <c r="P3" s="68"/>
      <c r="Q3" s="68"/>
      <c r="R3" s="68"/>
    </row>
    <row r="4" spans="1:19">
      <c r="A4" s="82" t="s">
        <v>3</v>
      </c>
      <c r="B4" s="82" t="s">
        <v>4</v>
      </c>
      <c r="C4" s="84" t="s">
        <v>5</v>
      </c>
      <c r="D4" s="8"/>
      <c r="E4" s="73" t="s">
        <v>7</v>
      </c>
      <c r="F4" s="74"/>
      <c r="G4" s="75"/>
      <c r="H4" s="84" t="s">
        <v>8</v>
      </c>
      <c r="I4" s="73" t="s">
        <v>9</v>
      </c>
      <c r="J4" s="74"/>
      <c r="K4" s="74"/>
      <c r="L4" s="75"/>
      <c r="M4" s="73" t="s">
        <v>10</v>
      </c>
      <c r="N4" s="74"/>
      <c r="O4" s="74"/>
      <c r="P4" s="75"/>
      <c r="Q4" s="63"/>
      <c r="R4" s="63"/>
      <c r="S4" s="64"/>
    </row>
    <row r="5" spans="1:19">
      <c r="A5" s="89"/>
      <c r="B5" s="89"/>
      <c r="C5" s="90"/>
      <c r="D5" s="62" t="s">
        <v>6</v>
      </c>
      <c r="E5" s="9" t="s">
        <v>11</v>
      </c>
      <c r="F5" s="9" t="s">
        <v>12</v>
      </c>
      <c r="G5" s="9" t="s">
        <v>13</v>
      </c>
      <c r="H5" s="90"/>
      <c r="I5" s="9" t="s">
        <v>14</v>
      </c>
      <c r="J5" s="9" t="s">
        <v>15</v>
      </c>
      <c r="K5" s="9" t="s">
        <v>16</v>
      </c>
      <c r="L5" s="9" t="s">
        <v>17</v>
      </c>
      <c r="M5" s="9" t="s">
        <v>18</v>
      </c>
      <c r="N5" s="9" t="s">
        <v>19</v>
      </c>
      <c r="O5" s="9" t="s">
        <v>20</v>
      </c>
      <c r="P5" s="9" t="s">
        <v>21</v>
      </c>
      <c r="Q5" s="28"/>
      <c r="R5" s="63"/>
      <c r="S5" s="64"/>
    </row>
    <row r="6" spans="1:19">
      <c r="A6" s="60"/>
      <c r="B6" s="61"/>
      <c r="C6" s="61"/>
      <c r="D6" s="61"/>
      <c r="E6" s="61"/>
      <c r="F6" s="61"/>
      <c r="G6" s="10" t="s">
        <v>22</v>
      </c>
      <c r="H6" s="61"/>
      <c r="I6" s="61"/>
      <c r="J6" s="61"/>
      <c r="K6" s="61"/>
      <c r="L6" s="61"/>
      <c r="M6" s="61"/>
      <c r="N6" s="61"/>
      <c r="O6" s="61"/>
      <c r="P6" s="11"/>
      <c r="Q6" s="28"/>
      <c r="R6" s="63"/>
      <c r="S6" s="64"/>
    </row>
    <row r="7" spans="1:19" ht="25.5">
      <c r="A7" s="12" t="s">
        <v>59</v>
      </c>
      <c r="B7" s="13" t="s">
        <v>60</v>
      </c>
      <c r="C7" s="12">
        <v>180</v>
      </c>
      <c r="D7" s="12">
        <v>10.43</v>
      </c>
      <c r="E7" s="12">
        <v>5.22</v>
      </c>
      <c r="F7" s="12">
        <v>7.56</v>
      </c>
      <c r="G7" s="14">
        <v>26.1</v>
      </c>
      <c r="H7" s="12">
        <v>193.32</v>
      </c>
      <c r="I7" s="14">
        <v>5.3999999999999992E-2</v>
      </c>
      <c r="J7" s="20">
        <v>0</v>
      </c>
      <c r="K7" s="20">
        <v>0</v>
      </c>
      <c r="L7" s="12">
        <v>1.9800000000000002</v>
      </c>
      <c r="M7" s="14">
        <v>21.6</v>
      </c>
      <c r="N7" s="14">
        <v>32.4</v>
      </c>
      <c r="O7" s="14">
        <v>9</v>
      </c>
      <c r="P7" s="14">
        <v>0.36</v>
      </c>
      <c r="Q7" s="28"/>
      <c r="R7" s="63"/>
      <c r="S7" s="64"/>
    </row>
    <row r="8" spans="1:19">
      <c r="A8" s="12"/>
      <c r="B8" s="17" t="s">
        <v>23</v>
      </c>
      <c r="C8" s="18">
        <v>40</v>
      </c>
      <c r="D8" s="18">
        <v>2.08</v>
      </c>
      <c r="E8" s="19">
        <v>3.04</v>
      </c>
      <c r="F8" s="19">
        <v>0.36</v>
      </c>
      <c r="G8" s="19">
        <v>19.88</v>
      </c>
      <c r="H8" s="19">
        <v>90.4</v>
      </c>
      <c r="I8" s="19">
        <v>0</v>
      </c>
      <c r="J8" s="19">
        <v>0</v>
      </c>
      <c r="K8" s="19">
        <v>10.4</v>
      </c>
      <c r="L8" s="19">
        <v>0.44</v>
      </c>
      <c r="M8" s="19">
        <v>33.200000000000003</v>
      </c>
      <c r="N8" s="19">
        <v>33.200000000000003</v>
      </c>
      <c r="O8" s="19">
        <v>14</v>
      </c>
      <c r="P8" s="12">
        <v>0.64</v>
      </c>
      <c r="Q8" s="28"/>
      <c r="R8" s="63"/>
      <c r="S8" s="64"/>
    </row>
    <row r="9" spans="1:19">
      <c r="A9" s="12" t="s">
        <v>71</v>
      </c>
      <c r="B9" s="17" t="s">
        <v>72</v>
      </c>
      <c r="C9" s="12">
        <v>200</v>
      </c>
      <c r="D9">
        <v>1.31</v>
      </c>
      <c r="E9" s="14">
        <v>0.2</v>
      </c>
      <c r="F9" s="20">
        <v>0</v>
      </c>
      <c r="G9" s="14">
        <v>14</v>
      </c>
      <c r="H9" s="14">
        <v>56.8</v>
      </c>
      <c r="I9" s="20">
        <v>0</v>
      </c>
      <c r="J9" s="20">
        <v>0</v>
      </c>
      <c r="K9" s="20">
        <v>0</v>
      </c>
      <c r="L9" s="20">
        <v>0</v>
      </c>
      <c r="M9" s="14">
        <v>12</v>
      </c>
      <c r="N9" s="14">
        <v>4</v>
      </c>
      <c r="O9" s="14">
        <v>6</v>
      </c>
      <c r="P9" s="14">
        <v>0.8</v>
      </c>
      <c r="Q9" s="63"/>
      <c r="R9" s="64"/>
    </row>
    <row r="10" spans="1:19">
      <c r="A10" s="76" t="s">
        <v>24</v>
      </c>
      <c r="B10" s="80"/>
      <c r="C10" s="21"/>
      <c r="D10" s="21"/>
      <c r="E10" s="21">
        <f>SUM(E7:E9)</f>
        <v>8.4599999999999991</v>
      </c>
      <c r="F10" s="21">
        <f t="shared" ref="F10:P10" si="0">SUM(F7:F9)</f>
        <v>7.92</v>
      </c>
      <c r="G10" s="21">
        <f t="shared" si="0"/>
        <v>59.980000000000004</v>
      </c>
      <c r="H10" s="21">
        <f t="shared" si="0"/>
        <v>340.52000000000004</v>
      </c>
      <c r="I10" s="21">
        <f t="shared" si="0"/>
        <v>5.3999999999999992E-2</v>
      </c>
      <c r="J10" s="21">
        <f t="shared" si="0"/>
        <v>0</v>
      </c>
      <c r="K10" s="21">
        <f t="shared" si="0"/>
        <v>10.4</v>
      </c>
      <c r="L10" s="21">
        <f t="shared" si="0"/>
        <v>2.4200000000000004</v>
      </c>
      <c r="M10" s="21">
        <f t="shared" si="0"/>
        <v>66.800000000000011</v>
      </c>
      <c r="N10" s="21">
        <f t="shared" si="0"/>
        <v>69.599999999999994</v>
      </c>
      <c r="O10" s="21">
        <f t="shared" si="0"/>
        <v>29</v>
      </c>
      <c r="P10" s="21">
        <f>SUM(P7:P9)</f>
        <v>1.8</v>
      </c>
      <c r="Q10" s="28"/>
      <c r="R10" s="63"/>
      <c r="S10" s="64"/>
    </row>
    <row r="11" spans="1:19">
      <c r="A11" s="76" t="s">
        <v>25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77"/>
      <c r="Q11" s="28"/>
      <c r="R11" s="63"/>
      <c r="S11" s="64"/>
    </row>
    <row r="12" spans="1:19" ht="25.5">
      <c r="A12" s="95" t="s">
        <v>63</v>
      </c>
      <c r="B12" s="96" t="s">
        <v>64</v>
      </c>
      <c r="C12" s="95">
        <v>200</v>
      </c>
      <c r="D12" s="95">
        <v>6.32</v>
      </c>
      <c r="E12" s="95">
        <v>10</v>
      </c>
      <c r="F12" s="95">
        <v>7.3</v>
      </c>
      <c r="G12" s="95">
        <v>15.9</v>
      </c>
      <c r="H12" s="95">
        <v>165.45</v>
      </c>
      <c r="I12" s="58">
        <v>0.1</v>
      </c>
      <c r="J12" s="14">
        <v>6.54</v>
      </c>
      <c r="K12" s="20">
        <v>0.6</v>
      </c>
      <c r="L12" s="14">
        <v>0.1</v>
      </c>
      <c r="M12" s="14">
        <v>19.13</v>
      </c>
      <c r="N12" s="14">
        <v>86</v>
      </c>
      <c r="O12" s="14">
        <v>14</v>
      </c>
      <c r="P12" s="14">
        <v>0.54</v>
      </c>
      <c r="Q12" s="28"/>
      <c r="R12" s="63"/>
      <c r="S12" s="64"/>
    </row>
    <row r="13" spans="1:19">
      <c r="A13" s="12" t="s">
        <v>65</v>
      </c>
      <c r="B13" s="17" t="s">
        <v>66</v>
      </c>
      <c r="C13" s="16">
        <v>150</v>
      </c>
      <c r="D13" s="16">
        <v>12.17</v>
      </c>
      <c r="E13" s="14">
        <v>3.78</v>
      </c>
      <c r="F13" s="14">
        <v>8.1</v>
      </c>
      <c r="G13" s="14">
        <v>26.28</v>
      </c>
      <c r="H13" s="14">
        <v>193.14</v>
      </c>
      <c r="I13" s="12">
        <v>0.18</v>
      </c>
      <c r="J13" s="12">
        <v>6.66</v>
      </c>
      <c r="K13" s="14">
        <v>0.04</v>
      </c>
      <c r="L13" s="12">
        <v>0.18</v>
      </c>
      <c r="M13" s="14">
        <v>48.6</v>
      </c>
      <c r="N13" s="14">
        <v>100.8</v>
      </c>
      <c r="O13" s="14">
        <v>36</v>
      </c>
      <c r="P13" s="14">
        <v>1.2599999999999998</v>
      </c>
      <c r="Q13" s="28"/>
      <c r="R13" s="63"/>
      <c r="S13" s="64"/>
    </row>
    <row r="14" spans="1:19">
      <c r="A14" s="12" t="s">
        <v>67</v>
      </c>
      <c r="B14" s="17" t="s">
        <v>68</v>
      </c>
      <c r="C14" s="12">
        <v>90</v>
      </c>
      <c r="D14" s="12">
        <v>42.78</v>
      </c>
      <c r="E14" s="12">
        <v>12.87</v>
      </c>
      <c r="F14" s="12">
        <v>15.390000000000002</v>
      </c>
      <c r="G14" s="14">
        <v>8.5500000000000007</v>
      </c>
      <c r="H14" s="12">
        <v>224.19000000000003</v>
      </c>
      <c r="I14" s="15">
        <v>7.2000000000000008E-2</v>
      </c>
      <c r="J14" s="15">
        <v>0.72</v>
      </c>
      <c r="K14" s="15">
        <v>3.6000000000000004E-2</v>
      </c>
      <c r="L14" s="15">
        <v>1.62</v>
      </c>
      <c r="M14" s="15">
        <v>52.2</v>
      </c>
      <c r="N14" s="15">
        <v>97.2</v>
      </c>
      <c r="O14" s="15">
        <v>27</v>
      </c>
      <c r="P14" s="15">
        <v>1.62</v>
      </c>
      <c r="Q14" s="28"/>
      <c r="R14" s="63"/>
      <c r="S14" s="64"/>
    </row>
    <row r="15" spans="1:19">
      <c r="A15" s="12"/>
      <c r="B15" s="17" t="s">
        <v>23</v>
      </c>
      <c r="C15" s="12">
        <v>65</v>
      </c>
      <c r="D15" s="12">
        <v>3.44</v>
      </c>
      <c r="E15" s="12">
        <v>1.88</v>
      </c>
      <c r="F15" s="14">
        <v>0.2</v>
      </c>
      <c r="G15" s="12">
        <v>12.13</v>
      </c>
      <c r="H15" s="14">
        <v>40.479999999999997</v>
      </c>
      <c r="I15" s="14">
        <v>0.03</v>
      </c>
      <c r="J15" s="20">
        <v>0</v>
      </c>
      <c r="K15" s="20">
        <v>0</v>
      </c>
      <c r="L15" s="12">
        <v>0.3</v>
      </c>
      <c r="M15" s="14">
        <v>5</v>
      </c>
      <c r="N15" s="14">
        <v>15.9</v>
      </c>
      <c r="O15" s="14">
        <v>3.43</v>
      </c>
      <c r="P15" s="12">
        <v>0.27</v>
      </c>
      <c r="Q15" s="28"/>
      <c r="R15" s="63"/>
      <c r="S15" s="64"/>
    </row>
    <row r="16" spans="1:19">
      <c r="A16" s="12"/>
      <c r="B16" s="17" t="s">
        <v>26</v>
      </c>
      <c r="C16" s="12">
        <v>30</v>
      </c>
      <c r="D16" s="12">
        <v>1.44</v>
      </c>
      <c r="E16" s="12">
        <v>1.48</v>
      </c>
      <c r="F16" s="12">
        <v>0.24</v>
      </c>
      <c r="G16" s="12">
        <v>9.8000000000000007</v>
      </c>
      <c r="H16" s="12">
        <v>35.46</v>
      </c>
      <c r="I16" s="14">
        <v>0.03</v>
      </c>
      <c r="J16" s="20">
        <v>0</v>
      </c>
      <c r="K16" s="20">
        <v>0</v>
      </c>
      <c r="L16" s="12">
        <v>0.31</v>
      </c>
      <c r="M16" s="14">
        <v>7.87</v>
      </c>
      <c r="N16" s="14">
        <v>35.549999999999997</v>
      </c>
      <c r="O16" s="14">
        <v>10.6</v>
      </c>
      <c r="P16" s="12">
        <v>0.8</v>
      </c>
      <c r="Q16" s="28"/>
      <c r="R16" s="63"/>
      <c r="S16" s="64"/>
    </row>
    <row r="17" spans="1:19">
      <c r="A17" s="12" t="s">
        <v>69</v>
      </c>
      <c r="B17" s="17" t="s">
        <v>70</v>
      </c>
      <c r="C17" s="12">
        <v>200</v>
      </c>
      <c r="D17" s="12">
        <v>3.11</v>
      </c>
      <c r="E17" s="14">
        <v>0.3</v>
      </c>
      <c r="F17" s="20">
        <v>0</v>
      </c>
      <c r="G17" s="14">
        <v>15.2</v>
      </c>
      <c r="H17" s="14">
        <v>62</v>
      </c>
      <c r="I17" s="20">
        <v>0</v>
      </c>
      <c r="J17" s="14">
        <v>2.2000000000000002</v>
      </c>
      <c r="K17" s="20">
        <v>0</v>
      </c>
      <c r="L17" s="20">
        <v>0</v>
      </c>
      <c r="M17" s="14">
        <v>16</v>
      </c>
      <c r="N17" s="14">
        <v>8</v>
      </c>
      <c r="O17" s="14">
        <v>6</v>
      </c>
      <c r="P17" s="14">
        <v>0.8</v>
      </c>
      <c r="Q17" s="28"/>
      <c r="R17" s="63"/>
      <c r="S17" s="64"/>
    </row>
    <row r="18" spans="1:19">
      <c r="A18" s="76" t="s">
        <v>27</v>
      </c>
      <c r="B18" s="77"/>
      <c r="C18" s="12"/>
      <c r="D18" s="12"/>
      <c r="E18" s="22">
        <f>SUM(E12:E17)</f>
        <v>30.31</v>
      </c>
      <c r="F18" s="22">
        <f>SUM(F12:F17)</f>
        <v>31.229999999999997</v>
      </c>
      <c r="G18" s="22">
        <f>SUM(G12:G17)</f>
        <v>87.860000000000014</v>
      </c>
      <c r="H18" s="22">
        <f>SUM(H12:H17)</f>
        <v>720.72</v>
      </c>
      <c r="I18" s="22">
        <f>SUM(I12:I17)</f>
        <v>0.41200000000000003</v>
      </c>
      <c r="J18" s="22">
        <f>SUM(J12:J17)</f>
        <v>16.12</v>
      </c>
      <c r="K18" s="22">
        <f>SUM(K12:K17)</f>
        <v>0.67600000000000005</v>
      </c>
      <c r="L18" s="22">
        <f>SUM(L12:L17)</f>
        <v>2.5100000000000002</v>
      </c>
      <c r="M18" s="22">
        <f>SUM(M12:M17)</f>
        <v>148.80000000000001</v>
      </c>
      <c r="N18" s="22">
        <f>SUM(N12:N17)</f>
        <v>343.45</v>
      </c>
      <c r="O18" s="22">
        <f>SUM(O12:O17)</f>
        <v>97.03</v>
      </c>
      <c r="P18" s="22">
        <f>SUM(P12:P17)</f>
        <v>5.29</v>
      </c>
      <c r="Q18" s="28"/>
      <c r="R18" s="63"/>
      <c r="S18" s="64"/>
    </row>
    <row r="19" spans="1:19">
      <c r="A19" s="97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9"/>
      <c r="Q19" s="28"/>
      <c r="R19" s="63"/>
      <c r="S19" s="64"/>
    </row>
    <row r="20" spans="1:19">
      <c r="A20" s="76" t="s">
        <v>28</v>
      </c>
      <c r="B20" s="77"/>
      <c r="C20" s="12"/>
      <c r="D20" s="21">
        <v>83.08</v>
      </c>
      <c r="E20" s="22">
        <f>SUM(E10+E18)</f>
        <v>38.769999999999996</v>
      </c>
      <c r="F20" s="22">
        <f>SUM(F10+F18)</f>
        <v>39.15</v>
      </c>
      <c r="G20" s="22">
        <f>SUM(G10+G18)</f>
        <v>147.84000000000003</v>
      </c>
      <c r="H20" s="22">
        <f>SUM(H10+H18)</f>
        <v>1061.24</v>
      </c>
      <c r="I20" s="22">
        <f>SUM(I10+I18)</f>
        <v>0.46600000000000003</v>
      </c>
      <c r="J20" s="22">
        <f>SUM(J10+J18)</f>
        <v>16.12</v>
      </c>
      <c r="K20" s="22">
        <f>SUM(K10+K18)</f>
        <v>11.076000000000001</v>
      </c>
      <c r="L20" s="22">
        <f>SUM(L10+L18)</f>
        <v>4.9300000000000006</v>
      </c>
      <c r="M20" s="22">
        <f>SUM(M10+M18)</f>
        <v>215.60000000000002</v>
      </c>
      <c r="N20" s="22">
        <f>SUM(N10+N18)</f>
        <v>413.04999999999995</v>
      </c>
      <c r="O20" s="22">
        <f>SUM(O10+O18)</f>
        <v>126.03</v>
      </c>
      <c r="P20" s="22">
        <f>SUM(P10+P18)</f>
        <v>7.09</v>
      </c>
      <c r="Q20" s="28"/>
      <c r="R20" s="63"/>
      <c r="S20" s="64"/>
    </row>
    <row r="22" spans="1:19">
      <c r="A22" s="69" t="s">
        <v>29</v>
      </c>
      <c r="B22" s="69"/>
    </row>
  </sheetData>
  <mergeCells count="17">
    <mergeCell ref="A19:P19"/>
    <mergeCell ref="A20:B20"/>
    <mergeCell ref="A22:B22"/>
    <mergeCell ref="C2:I2"/>
    <mergeCell ref="M2:R2"/>
    <mergeCell ref="C3:J3"/>
    <mergeCell ref="M3:R3"/>
    <mergeCell ref="A4:A5"/>
    <mergeCell ref="B4:B5"/>
    <mergeCell ref="C4:C5"/>
    <mergeCell ref="E4:G4"/>
    <mergeCell ref="H4:H5"/>
    <mergeCell ref="I4:L4"/>
    <mergeCell ref="M4:P4"/>
    <mergeCell ref="A10:B10"/>
    <mergeCell ref="A11:P11"/>
    <mergeCell ref="A18:B18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4"/>
  <sheetViews>
    <sheetView workbookViewId="0">
      <selection activeCell="E4" sqref="E4:G4"/>
    </sheetView>
  </sheetViews>
  <sheetFormatPr defaultRowHeight="15"/>
  <cols>
    <col min="2" max="2" width="23.85546875" customWidth="1"/>
    <col min="3" max="3" width="7.5703125" customWidth="1"/>
    <col min="4" max="4" width="7.85546875" customWidth="1"/>
    <col min="5" max="6" width="8.85546875" customWidth="1"/>
    <col min="7" max="7" width="8" customWidth="1"/>
    <col min="9" max="9" width="7.28515625" customWidth="1"/>
    <col min="10" max="10" width="6.28515625" customWidth="1"/>
    <col min="11" max="11" width="6.7109375" customWidth="1"/>
    <col min="12" max="12" width="7.140625" customWidth="1"/>
    <col min="13" max="13" width="7.42578125" customWidth="1"/>
    <col min="14" max="14" width="8.5703125" customWidth="1"/>
    <col min="15" max="15" width="7.85546875" customWidth="1"/>
    <col min="16" max="16" width="7.42578125" customWidth="1"/>
  </cols>
  <sheetData>
    <row r="1" spans="1:19" ht="40.5" customHeight="1">
      <c r="A1" s="1" t="s">
        <v>57</v>
      </c>
      <c r="B1" s="2"/>
      <c r="C1" s="2"/>
      <c r="D1" s="2"/>
      <c r="E1" s="2"/>
      <c r="F1" s="1" t="s">
        <v>0</v>
      </c>
      <c r="I1" s="3"/>
      <c r="J1" s="4"/>
      <c r="K1" s="4"/>
      <c r="L1" s="4"/>
      <c r="M1" s="2"/>
      <c r="N1" s="3"/>
      <c r="O1" s="3"/>
      <c r="P1" s="3"/>
      <c r="Q1" s="3"/>
    </row>
    <row r="2" spans="1:19" ht="17.25">
      <c r="A2" s="72" t="s">
        <v>1</v>
      </c>
      <c r="B2" s="72"/>
      <c r="C2" s="72"/>
      <c r="D2" s="5"/>
      <c r="E2" s="70" t="s">
        <v>56</v>
      </c>
      <c r="F2" s="70"/>
      <c r="G2" s="70"/>
      <c r="H2" s="70"/>
      <c r="I2" s="70"/>
      <c r="J2" s="7"/>
      <c r="K2" s="68"/>
      <c r="L2" s="68"/>
      <c r="M2" s="68"/>
      <c r="N2" s="68"/>
      <c r="O2" s="68"/>
      <c r="P2" s="68"/>
    </row>
    <row r="3" spans="1:19" ht="17.25">
      <c r="A3" s="5" t="s">
        <v>30</v>
      </c>
      <c r="B3" s="5"/>
      <c r="C3" s="23"/>
      <c r="D3" s="23"/>
      <c r="E3" s="71" t="s">
        <v>58</v>
      </c>
      <c r="F3" s="71"/>
      <c r="G3" s="71"/>
      <c r="H3" s="71"/>
      <c r="I3" s="71"/>
      <c r="J3" s="7"/>
      <c r="K3" s="68"/>
      <c r="L3" s="68"/>
      <c r="M3" s="68"/>
      <c r="N3" s="68"/>
      <c r="O3" s="68"/>
      <c r="P3" s="68"/>
    </row>
    <row r="4" spans="1:19">
      <c r="A4" s="82" t="s">
        <v>3</v>
      </c>
      <c r="B4" s="82" t="s">
        <v>4</v>
      </c>
      <c r="C4" s="84" t="s">
        <v>5</v>
      </c>
      <c r="D4" s="8" t="s">
        <v>6</v>
      </c>
      <c r="E4" s="73" t="s">
        <v>7</v>
      </c>
      <c r="F4" s="74"/>
      <c r="G4" s="75"/>
      <c r="H4" s="84" t="s">
        <v>8</v>
      </c>
      <c r="I4" s="73" t="s">
        <v>9</v>
      </c>
      <c r="J4" s="74"/>
      <c r="K4" s="74"/>
      <c r="L4" s="75"/>
      <c r="M4" s="73" t="s">
        <v>10</v>
      </c>
      <c r="N4" s="74"/>
      <c r="O4" s="74"/>
      <c r="P4" s="75"/>
    </row>
    <row r="5" spans="1:19">
      <c r="A5" s="83"/>
      <c r="B5" s="83"/>
      <c r="C5" s="85"/>
      <c r="D5" s="24"/>
      <c r="E5" s="25" t="s">
        <v>11</v>
      </c>
      <c r="F5" s="25" t="s">
        <v>12</v>
      </c>
      <c r="G5" s="25" t="s">
        <v>13</v>
      </c>
      <c r="H5" s="85"/>
      <c r="I5" s="25" t="s">
        <v>14</v>
      </c>
      <c r="J5" s="25" t="s">
        <v>15</v>
      </c>
      <c r="K5" s="25" t="s">
        <v>16</v>
      </c>
      <c r="L5" s="25" t="s">
        <v>17</v>
      </c>
      <c r="M5" s="25" t="s">
        <v>18</v>
      </c>
      <c r="N5" s="25" t="s">
        <v>19</v>
      </c>
      <c r="O5" s="25" t="s">
        <v>20</v>
      </c>
      <c r="P5" s="25" t="s">
        <v>21</v>
      </c>
    </row>
    <row r="6" spans="1:19">
      <c r="A6" s="26"/>
      <c r="B6" s="26"/>
      <c r="C6" s="27"/>
      <c r="D6" s="27"/>
      <c r="E6" s="26"/>
      <c r="F6" s="26"/>
      <c r="G6" s="26" t="s">
        <v>31</v>
      </c>
      <c r="H6" s="27"/>
      <c r="I6" s="26"/>
      <c r="J6" s="26"/>
      <c r="K6" s="26"/>
      <c r="L6" s="26"/>
      <c r="M6" s="26"/>
      <c r="N6" s="26"/>
      <c r="O6" s="26"/>
      <c r="P6" s="26"/>
    </row>
    <row r="7" spans="1:19" ht="25.5">
      <c r="A7" s="57" t="s">
        <v>63</v>
      </c>
      <c r="B7" s="91" t="s">
        <v>64</v>
      </c>
      <c r="C7" s="57">
        <v>200</v>
      </c>
      <c r="D7" s="40">
        <v>6.32</v>
      </c>
      <c r="E7" s="57">
        <v>12.5</v>
      </c>
      <c r="F7" s="57">
        <v>9.1199999999999992</v>
      </c>
      <c r="G7" s="57">
        <v>19.87</v>
      </c>
      <c r="H7" s="57">
        <v>206.8</v>
      </c>
      <c r="I7" s="58">
        <v>0.12</v>
      </c>
      <c r="J7" s="14">
        <v>8.17</v>
      </c>
      <c r="K7" s="20">
        <v>0.75</v>
      </c>
      <c r="L7" s="14">
        <v>0.12</v>
      </c>
      <c r="M7" s="14">
        <v>23.9</v>
      </c>
      <c r="N7" s="14">
        <v>107.5</v>
      </c>
      <c r="O7" s="14">
        <v>17.5</v>
      </c>
      <c r="P7" s="14">
        <v>0.67</v>
      </c>
      <c r="Q7" s="28"/>
      <c r="R7" s="63"/>
      <c r="S7" s="64"/>
    </row>
    <row r="8" spans="1:19">
      <c r="A8" s="12" t="s">
        <v>65</v>
      </c>
      <c r="B8" s="17" t="s">
        <v>66</v>
      </c>
      <c r="C8" s="16">
        <v>150</v>
      </c>
      <c r="D8" s="40">
        <v>12.17</v>
      </c>
      <c r="E8" s="14">
        <f>C8*2.1/100</f>
        <v>3.15</v>
      </c>
      <c r="F8" s="14">
        <f>C8*4.5/100</f>
        <v>6.75</v>
      </c>
      <c r="G8" s="14">
        <f>C8*14.6/100</f>
        <v>21.9</v>
      </c>
      <c r="H8" s="14">
        <f t="shared" ref="H8:H12" si="0">G8*4+F8*9+E8*4</f>
        <v>160.94999999999999</v>
      </c>
      <c r="I8" s="14">
        <f>C8*0.1/100</f>
        <v>0.15</v>
      </c>
      <c r="J8" s="14">
        <f>C8*3.7/100</f>
        <v>5.55</v>
      </c>
      <c r="K8" s="14">
        <v>0.04</v>
      </c>
      <c r="L8" s="14">
        <f>C8*0.1/100</f>
        <v>0.15</v>
      </c>
      <c r="M8" s="14">
        <f>C8*27/100</f>
        <v>40.5</v>
      </c>
      <c r="N8" s="14">
        <f>C8*56/100</f>
        <v>84</v>
      </c>
      <c r="O8" s="14">
        <f>C8*20/100</f>
        <v>30</v>
      </c>
      <c r="P8" s="14">
        <f>C8*0.7/100</f>
        <v>1.05</v>
      </c>
      <c r="Q8" s="28"/>
      <c r="R8" s="63"/>
      <c r="S8" s="64"/>
    </row>
    <row r="9" spans="1:19">
      <c r="A9" s="12" t="s">
        <v>67</v>
      </c>
      <c r="B9" s="17" t="s">
        <v>68</v>
      </c>
      <c r="C9" s="12">
        <v>90</v>
      </c>
      <c r="D9" s="40">
        <v>42.78</v>
      </c>
      <c r="E9" s="14">
        <f>C9*14.3/100</f>
        <v>12.87</v>
      </c>
      <c r="F9" s="14">
        <f>C9*17.1/100</f>
        <v>15.390000000000002</v>
      </c>
      <c r="G9" s="14">
        <f>C9*9.5/100</f>
        <v>8.5500000000000007</v>
      </c>
      <c r="H9" s="14">
        <f t="shared" si="0"/>
        <v>224.19000000000003</v>
      </c>
      <c r="I9" s="15">
        <f>C9*0.08/100</f>
        <v>7.2000000000000008E-2</v>
      </c>
      <c r="J9" s="15">
        <f>C9*0.8/100</f>
        <v>0.72</v>
      </c>
      <c r="K9" s="15">
        <f>C9*0.04/100</f>
        <v>3.6000000000000004E-2</v>
      </c>
      <c r="L9" s="15">
        <f>C9*1.8/100</f>
        <v>1.62</v>
      </c>
      <c r="M9" s="15">
        <f>C9*58/100</f>
        <v>52.2</v>
      </c>
      <c r="N9" s="15">
        <f>C9*108/100</f>
        <v>97.2</v>
      </c>
      <c r="O9" s="15">
        <f>C9*30/100</f>
        <v>27</v>
      </c>
      <c r="P9" s="15">
        <f>C9*1.8/100</f>
        <v>1.62</v>
      </c>
      <c r="Q9" s="28"/>
      <c r="R9" s="63"/>
      <c r="S9" s="64"/>
    </row>
    <row r="10" spans="1:19">
      <c r="A10" s="12"/>
      <c r="B10" s="17" t="s">
        <v>23</v>
      </c>
      <c r="C10" s="12">
        <v>35</v>
      </c>
      <c r="D10" s="40">
        <v>1.82</v>
      </c>
      <c r="E10" s="12">
        <v>1.88</v>
      </c>
      <c r="F10" s="14">
        <v>0.2</v>
      </c>
      <c r="G10" s="12">
        <v>12.13</v>
      </c>
      <c r="H10" s="14">
        <v>40.479999999999997</v>
      </c>
      <c r="I10" s="14">
        <v>0.03</v>
      </c>
      <c r="J10" s="20">
        <v>0</v>
      </c>
      <c r="K10" s="20">
        <v>0</v>
      </c>
      <c r="L10" s="12">
        <v>0.3</v>
      </c>
      <c r="M10" s="14">
        <v>5</v>
      </c>
      <c r="N10" s="14">
        <v>15.9</v>
      </c>
      <c r="O10" s="14">
        <v>3.43</v>
      </c>
      <c r="P10" s="12">
        <v>0.27</v>
      </c>
      <c r="Q10" s="28"/>
      <c r="R10" s="63"/>
      <c r="S10" s="64"/>
    </row>
    <row r="11" spans="1:19">
      <c r="A11" s="12"/>
      <c r="B11" s="17" t="s">
        <v>26</v>
      </c>
      <c r="C11" s="12">
        <v>20</v>
      </c>
      <c r="D11" s="40">
        <v>0.8</v>
      </c>
      <c r="E11" s="12">
        <v>1.48</v>
      </c>
      <c r="F11" s="12">
        <v>0.24</v>
      </c>
      <c r="G11" s="12">
        <v>9.8000000000000007</v>
      </c>
      <c r="H11" s="12">
        <v>35.46</v>
      </c>
      <c r="I11" s="14">
        <v>0.03</v>
      </c>
      <c r="J11" s="20">
        <v>0</v>
      </c>
      <c r="K11" s="20">
        <v>0</v>
      </c>
      <c r="L11" s="12">
        <v>0.31</v>
      </c>
      <c r="M11" s="14">
        <v>7.87</v>
      </c>
      <c r="N11" s="14">
        <v>35.549999999999997</v>
      </c>
      <c r="O11" s="14">
        <v>10.6</v>
      </c>
      <c r="P11" s="12">
        <v>0.8</v>
      </c>
      <c r="Q11" s="28"/>
      <c r="R11" s="63"/>
      <c r="S11" s="64"/>
    </row>
    <row r="12" spans="1:19">
      <c r="A12" s="12" t="s">
        <v>69</v>
      </c>
      <c r="B12" s="17" t="s">
        <v>70</v>
      </c>
      <c r="C12" s="12">
        <v>200</v>
      </c>
      <c r="D12" s="40">
        <v>3.11</v>
      </c>
      <c r="E12" s="14">
        <v>0.3</v>
      </c>
      <c r="F12" s="20">
        <v>0</v>
      </c>
      <c r="G12" s="14">
        <v>15.2</v>
      </c>
      <c r="H12" s="14">
        <f t="shared" ref="H12" si="1">G12*4+F12*9+E12*4</f>
        <v>62</v>
      </c>
      <c r="I12" s="20">
        <v>0</v>
      </c>
      <c r="J12" s="14">
        <v>2.2000000000000002</v>
      </c>
      <c r="K12" s="20">
        <v>0</v>
      </c>
      <c r="L12" s="20">
        <v>0</v>
      </c>
      <c r="M12" s="14">
        <v>16</v>
      </c>
      <c r="N12" s="14">
        <v>8</v>
      </c>
      <c r="O12" s="14">
        <v>6</v>
      </c>
      <c r="P12" s="14">
        <v>0.8</v>
      </c>
      <c r="Q12" s="28"/>
      <c r="R12" s="63"/>
      <c r="S12" s="64"/>
    </row>
    <row r="13" spans="1:19">
      <c r="A13" s="76" t="s">
        <v>27</v>
      </c>
      <c r="B13" s="77"/>
      <c r="C13" s="12"/>
      <c r="D13" s="66">
        <f>SUM(D7:D12)</f>
        <v>67</v>
      </c>
      <c r="E13" s="22">
        <f>SUM(E7:E12)</f>
        <v>32.18</v>
      </c>
      <c r="F13" s="21">
        <f t="shared" ref="F13:P13" si="2">SUM(E5:E12)</f>
        <v>32.18</v>
      </c>
      <c r="G13" s="22">
        <f t="shared" si="2"/>
        <v>31.7</v>
      </c>
      <c r="H13" s="21">
        <f t="shared" si="2"/>
        <v>87.45</v>
      </c>
      <c r="I13" s="22">
        <f t="shared" si="2"/>
        <v>729.88000000000011</v>
      </c>
      <c r="J13" s="22">
        <f t="shared" si="2"/>
        <v>0.40200000000000002</v>
      </c>
      <c r="K13" s="22">
        <f t="shared" si="2"/>
        <v>16.64</v>
      </c>
      <c r="L13" s="22">
        <f t="shared" si="2"/>
        <v>0.82600000000000007</v>
      </c>
      <c r="M13" s="22">
        <f t="shared" si="2"/>
        <v>2.5</v>
      </c>
      <c r="N13" s="22">
        <f t="shared" si="2"/>
        <v>145.47</v>
      </c>
      <c r="O13" s="22">
        <f t="shared" si="2"/>
        <v>348.15</v>
      </c>
      <c r="P13" s="22">
        <f t="shared" si="2"/>
        <v>94.53</v>
      </c>
    </row>
    <row r="14" spans="1:19">
      <c r="A14" s="78" t="s">
        <v>32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</row>
    <row r="15" spans="1:19">
      <c r="A15" s="93" t="s">
        <v>61</v>
      </c>
      <c r="B15" s="94" t="s">
        <v>62</v>
      </c>
      <c r="C15" s="19">
        <v>80</v>
      </c>
      <c r="D15" s="40">
        <v>12.38</v>
      </c>
      <c r="E15" s="19">
        <v>1.4</v>
      </c>
      <c r="F15" s="19">
        <v>5</v>
      </c>
      <c r="G15" s="19">
        <v>20.7</v>
      </c>
      <c r="H15" s="19">
        <v>120.4</v>
      </c>
      <c r="I15" s="12">
        <v>0.03</v>
      </c>
      <c r="J15" s="14">
        <v>8.1999999999999993</v>
      </c>
      <c r="K15" s="20">
        <v>0</v>
      </c>
      <c r="L15" s="14">
        <v>0.05</v>
      </c>
      <c r="M15" s="14">
        <v>39</v>
      </c>
      <c r="N15" s="14">
        <v>48.2</v>
      </c>
      <c r="O15" s="14">
        <v>22.2</v>
      </c>
      <c r="P15" s="14">
        <v>1.5</v>
      </c>
      <c r="Q15" s="28"/>
      <c r="R15" s="63"/>
      <c r="S15" s="64"/>
    </row>
    <row r="16" spans="1:19" ht="25.5">
      <c r="A16" s="57" t="s">
        <v>63</v>
      </c>
      <c r="B16" s="91" t="s">
        <v>64</v>
      </c>
      <c r="C16" s="57">
        <v>200</v>
      </c>
      <c r="D16" s="40">
        <v>8.2200000000000006</v>
      </c>
      <c r="E16" s="57">
        <v>12.5</v>
      </c>
      <c r="F16" s="57">
        <v>9.1199999999999992</v>
      </c>
      <c r="G16" s="57">
        <v>19.87</v>
      </c>
      <c r="H16" s="57">
        <v>206.8</v>
      </c>
      <c r="I16" s="58">
        <v>0.12</v>
      </c>
      <c r="J16" s="14">
        <v>8.17</v>
      </c>
      <c r="K16" s="20">
        <v>0.75</v>
      </c>
      <c r="L16" s="14">
        <v>0.12</v>
      </c>
      <c r="M16" s="14">
        <v>23.9</v>
      </c>
      <c r="N16" s="14">
        <v>107.5</v>
      </c>
      <c r="O16" s="14">
        <v>17.5</v>
      </c>
      <c r="P16" s="14">
        <v>0.67</v>
      </c>
      <c r="Q16" s="28"/>
      <c r="R16" s="63"/>
      <c r="S16" s="64"/>
    </row>
    <row r="17" spans="1:19">
      <c r="A17" s="12" t="s">
        <v>65</v>
      </c>
      <c r="B17" s="17" t="s">
        <v>66</v>
      </c>
      <c r="C17" s="16">
        <v>180</v>
      </c>
      <c r="D17" s="40">
        <v>18.98</v>
      </c>
      <c r="E17" s="14">
        <f>C17*2.1/100</f>
        <v>3.78</v>
      </c>
      <c r="F17" s="14">
        <f>C17*4.5/100</f>
        <v>8.1</v>
      </c>
      <c r="G17" s="14">
        <f>C17*14.6/100</f>
        <v>26.28</v>
      </c>
      <c r="H17" s="14">
        <f t="shared" ref="H17:H21" si="3">G17*4+F17*9+E17*4</f>
        <v>193.14</v>
      </c>
      <c r="I17" s="14">
        <f>C17*0.1/100</f>
        <v>0.18</v>
      </c>
      <c r="J17" s="14">
        <f>C17*3.7/100</f>
        <v>6.66</v>
      </c>
      <c r="K17" s="14">
        <v>0.04</v>
      </c>
      <c r="L17" s="14">
        <f>C17*0.1/100</f>
        <v>0.18</v>
      </c>
      <c r="M17" s="14">
        <f>C17*27/100</f>
        <v>48.6</v>
      </c>
      <c r="N17" s="14">
        <f>C17*56/100</f>
        <v>100.8</v>
      </c>
      <c r="O17" s="14">
        <f>C17*20/100</f>
        <v>36</v>
      </c>
      <c r="P17" s="14">
        <f>C17*0.7/100</f>
        <v>1.2599999999999998</v>
      </c>
      <c r="Q17" s="28"/>
      <c r="R17" s="63"/>
      <c r="S17" s="64"/>
    </row>
    <row r="18" spans="1:19">
      <c r="A18" s="12" t="s">
        <v>67</v>
      </c>
      <c r="B18" s="17" t="s">
        <v>68</v>
      </c>
      <c r="C18" s="12">
        <v>90</v>
      </c>
      <c r="D18" s="40">
        <v>42.78</v>
      </c>
      <c r="E18" s="14">
        <f>C18*14.3/100</f>
        <v>12.87</v>
      </c>
      <c r="F18" s="14">
        <f>C18*17.1/100</f>
        <v>15.390000000000002</v>
      </c>
      <c r="G18" s="14">
        <f>C18*9.5/100</f>
        <v>8.5500000000000007</v>
      </c>
      <c r="H18" s="14">
        <f t="shared" si="3"/>
        <v>224.19000000000003</v>
      </c>
      <c r="I18" s="15">
        <f>C18*0.08/100</f>
        <v>7.2000000000000008E-2</v>
      </c>
      <c r="J18" s="15">
        <f>C18*0.8/100</f>
        <v>0.72</v>
      </c>
      <c r="K18" s="15">
        <f>C18*0.04/100</f>
        <v>3.6000000000000004E-2</v>
      </c>
      <c r="L18" s="15">
        <f>C18*1.8/100</f>
        <v>1.62</v>
      </c>
      <c r="M18" s="15">
        <f>C18*58/100</f>
        <v>52.2</v>
      </c>
      <c r="N18" s="15">
        <f>C18*108/100</f>
        <v>97.2</v>
      </c>
      <c r="O18" s="15">
        <f>C18*30/100</f>
        <v>27</v>
      </c>
      <c r="P18" s="15">
        <f>C18*1.8/100</f>
        <v>1.62</v>
      </c>
      <c r="Q18" s="28"/>
      <c r="R18" s="63"/>
      <c r="S18" s="64"/>
    </row>
    <row r="19" spans="1:19">
      <c r="A19" s="12"/>
      <c r="B19" s="17" t="s">
        <v>23</v>
      </c>
      <c r="C19" s="12">
        <v>35</v>
      </c>
      <c r="D19" s="40">
        <v>2.37</v>
      </c>
      <c r="E19" s="12">
        <v>1.88</v>
      </c>
      <c r="F19" s="14">
        <v>0.2</v>
      </c>
      <c r="G19" s="12">
        <v>12.13</v>
      </c>
      <c r="H19" s="14">
        <v>40.479999999999997</v>
      </c>
      <c r="I19" s="14">
        <v>0.03</v>
      </c>
      <c r="J19" s="20">
        <v>0</v>
      </c>
      <c r="K19" s="20">
        <v>0</v>
      </c>
      <c r="L19" s="12">
        <v>0.3</v>
      </c>
      <c r="M19" s="14">
        <v>5</v>
      </c>
      <c r="N19" s="14">
        <v>15.9</v>
      </c>
      <c r="O19" s="14">
        <v>3.43</v>
      </c>
      <c r="P19" s="12">
        <v>0.27</v>
      </c>
      <c r="Q19" s="28"/>
      <c r="R19" s="63"/>
      <c r="S19" s="64"/>
    </row>
    <row r="20" spans="1:19">
      <c r="A20" s="12"/>
      <c r="B20" s="17" t="s">
        <v>26</v>
      </c>
      <c r="C20" s="12">
        <v>30</v>
      </c>
      <c r="D20" s="40">
        <v>1.87</v>
      </c>
      <c r="E20" s="12">
        <v>1.48</v>
      </c>
      <c r="F20" s="12">
        <v>0.24</v>
      </c>
      <c r="G20" s="12">
        <v>9.8000000000000007</v>
      </c>
      <c r="H20" s="12">
        <v>35.46</v>
      </c>
      <c r="I20" s="14">
        <v>0.03</v>
      </c>
      <c r="J20" s="20">
        <v>0</v>
      </c>
      <c r="K20" s="20">
        <v>0</v>
      </c>
      <c r="L20" s="12">
        <v>0.31</v>
      </c>
      <c r="M20" s="14">
        <v>7.87</v>
      </c>
      <c r="N20" s="14">
        <v>35.549999999999997</v>
      </c>
      <c r="O20" s="14">
        <v>10.6</v>
      </c>
      <c r="P20" s="12">
        <v>0.8</v>
      </c>
      <c r="Q20" s="28"/>
      <c r="R20" s="63"/>
      <c r="S20" s="64"/>
    </row>
    <row r="21" spans="1:19">
      <c r="A21" s="12" t="s">
        <v>69</v>
      </c>
      <c r="B21" s="17" t="s">
        <v>70</v>
      </c>
      <c r="C21" s="12">
        <v>200</v>
      </c>
      <c r="D21" s="40">
        <v>4.04</v>
      </c>
      <c r="E21" s="14">
        <v>0.3</v>
      </c>
      <c r="F21" s="20">
        <v>0</v>
      </c>
      <c r="G21" s="14">
        <v>15.2</v>
      </c>
      <c r="H21" s="14">
        <f t="shared" si="3"/>
        <v>62</v>
      </c>
      <c r="I21" s="20">
        <v>0</v>
      </c>
      <c r="J21" s="14">
        <v>2.2000000000000002</v>
      </c>
      <c r="K21" s="20">
        <v>0</v>
      </c>
      <c r="L21" s="20">
        <v>0</v>
      </c>
      <c r="M21" s="14">
        <v>16</v>
      </c>
      <c r="N21" s="14">
        <v>8</v>
      </c>
      <c r="O21" s="14">
        <v>6</v>
      </c>
      <c r="P21" s="14">
        <v>0.8</v>
      </c>
      <c r="Q21" s="28"/>
      <c r="R21" s="63"/>
      <c r="S21" s="64"/>
    </row>
    <row r="22" spans="1:19">
      <c r="A22" s="65"/>
      <c r="B22" s="59"/>
      <c r="C22" s="12"/>
      <c r="D22" s="67">
        <f>SUM(D15:D21)</f>
        <v>90.640000000000015</v>
      </c>
      <c r="E22" s="21">
        <f>SUM(E15:E21)</f>
        <v>34.209999999999994</v>
      </c>
      <c r="F22" s="22">
        <f>SUM(F15:F21)</f>
        <v>38.050000000000004</v>
      </c>
      <c r="G22" s="22">
        <f>SUM(G15:G21)</f>
        <v>112.52999999999999</v>
      </c>
      <c r="H22" s="22">
        <f>SUM(H15:H21)</f>
        <v>882.47000000000014</v>
      </c>
      <c r="I22" s="22">
        <f>SUM(I15:I21)</f>
        <v>0.46199999999999997</v>
      </c>
      <c r="J22" s="22">
        <f>SUM(J15:J21)</f>
        <v>25.949999999999996</v>
      </c>
      <c r="K22" s="22">
        <f>SUM(K15:K21)</f>
        <v>0.82600000000000007</v>
      </c>
      <c r="L22" s="22">
        <f>SUM(L15:L21)</f>
        <v>2.58</v>
      </c>
      <c r="M22" s="22">
        <f>SUM(M15:M21)</f>
        <v>192.57</v>
      </c>
      <c r="N22" s="22">
        <f>SUM(N15:N21)</f>
        <v>413.15</v>
      </c>
      <c r="O22" s="22">
        <f>SUM(O15:O21)</f>
        <v>122.73</v>
      </c>
      <c r="P22" s="22">
        <f>SUM(P15:P21)</f>
        <v>6.92</v>
      </c>
      <c r="Q22" s="28"/>
      <c r="R22" s="63"/>
      <c r="S22" s="64"/>
    </row>
    <row r="23" spans="1:19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</row>
    <row r="24" spans="1:19">
      <c r="A24" s="69" t="s">
        <v>29</v>
      </c>
      <c r="B24" s="69"/>
      <c r="C24" s="28"/>
      <c r="D24" s="28"/>
      <c r="E24" s="29"/>
      <c r="F24" s="30"/>
      <c r="G24" s="30"/>
      <c r="H24" s="30"/>
      <c r="I24" s="30"/>
      <c r="J24" s="30"/>
      <c r="K24" s="30"/>
      <c r="L24" s="29"/>
      <c r="M24" s="30"/>
      <c r="N24" s="30"/>
      <c r="O24" s="29"/>
      <c r="P24" s="30"/>
    </row>
  </sheetData>
  <mergeCells count="16">
    <mergeCell ref="A24:B24"/>
    <mergeCell ref="I4:L4"/>
    <mergeCell ref="M4:P4"/>
    <mergeCell ref="A13:B13"/>
    <mergeCell ref="A14:P14"/>
    <mergeCell ref="A23:P23"/>
    <mergeCell ref="A4:A5"/>
    <mergeCell ref="B4:B5"/>
    <mergeCell ref="C4:C5"/>
    <mergeCell ref="E4:G4"/>
    <mergeCell ref="H4:H5"/>
    <mergeCell ref="A2:C2"/>
    <mergeCell ref="E2:I2"/>
    <mergeCell ref="K2:P2"/>
    <mergeCell ref="E3:I3"/>
    <mergeCell ref="K3:P3"/>
  </mergeCells>
  <pageMargins left="0.25" right="0.25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0">
      <c r="A1" t="s">
        <v>33</v>
      </c>
      <c r="B1" s="86" t="s">
        <v>34</v>
      </c>
      <c r="C1" s="87"/>
      <c r="D1" s="88"/>
      <c r="E1" t="s">
        <v>35</v>
      </c>
      <c r="F1" s="31"/>
      <c r="I1" t="s">
        <v>36</v>
      </c>
      <c r="J1" s="32">
        <v>44992</v>
      </c>
    </row>
    <row r="2" spans="1:10" ht="15.75" thickBot="1"/>
    <row r="3" spans="1:10" ht="15.75" thickBot="1">
      <c r="A3" s="33" t="s">
        <v>37</v>
      </c>
      <c r="B3" s="34" t="s">
        <v>38</v>
      </c>
      <c r="C3" s="34" t="s">
        <v>3</v>
      </c>
      <c r="D3" s="34" t="s">
        <v>39</v>
      </c>
      <c r="E3" s="34" t="s">
        <v>40</v>
      </c>
      <c r="F3" s="34" t="s">
        <v>6</v>
      </c>
      <c r="G3" s="34" t="s">
        <v>41</v>
      </c>
      <c r="H3" s="34" t="s">
        <v>11</v>
      </c>
      <c r="I3" s="34" t="s">
        <v>12</v>
      </c>
      <c r="J3" s="34" t="s">
        <v>13</v>
      </c>
    </row>
    <row r="4" spans="1:10" ht="25.5">
      <c r="A4" s="35" t="s">
        <v>42</v>
      </c>
      <c r="B4" s="36" t="s">
        <v>43</v>
      </c>
      <c r="C4" s="37" t="s">
        <v>59</v>
      </c>
      <c r="D4" s="104" t="s">
        <v>60</v>
      </c>
      <c r="E4" s="37">
        <v>180</v>
      </c>
      <c r="F4" s="100">
        <v>10.43</v>
      </c>
      <c r="G4" s="37">
        <v>5.22</v>
      </c>
      <c r="H4" s="37">
        <v>7.56</v>
      </c>
      <c r="I4" s="38">
        <v>26.1</v>
      </c>
      <c r="J4" s="37">
        <v>193.32</v>
      </c>
    </row>
    <row r="5" spans="1:10">
      <c r="A5" s="39"/>
      <c r="B5" s="40" t="s">
        <v>44</v>
      </c>
      <c r="C5" s="37" t="s">
        <v>71</v>
      </c>
      <c r="D5" s="41" t="s">
        <v>72</v>
      </c>
      <c r="E5" s="37">
        <v>200</v>
      </c>
      <c r="F5" s="105">
        <v>1.31</v>
      </c>
      <c r="G5" s="38">
        <v>0.2</v>
      </c>
      <c r="H5" s="42">
        <v>0</v>
      </c>
      <c r="I5" s="38">
        <v>14</v>
      </c>
      <c r="J5" s="38">
        <v>56.8</v>
      </c>
    </row>
    <row r="6" spans="1:10">
      <c r="A6" s="39"/>
      <c r="B6" s="40" t="s">
        <v>45</v>
      </c>
      <c r="C6" s="43"/>
      <c r="D6" s="41" t="s">
        <v>23</v>
      </c>
      <c r="E6" s="44">
        <v>40</v>
      </c>
      <c r="F6" s="106">
        <v>2.08</v>
      </c>
      <c r="G6" s="45">
        <v>3.04</v>
      </c>
      <c r="H6" s="45">
        <v>0.36</v>
      </c>
      <c r="I6" s="45">
        <v>19.88</v>
      </c>
      <c r="J6" s="45">
        <v>90.4</v>
      </c>
    </row>
    <row r="7" spans="1:10">
      <c r="A7" s="39"/>
      <c r="B7" s="43"/>
      <c r="C7" s="37"/>
      <c r="D7" s="41"/>
      <c r="E7" s="37"/>
      <c r="F7" s="100"/>
      <c r="G7" s="38"/>
      <c r="H7" s="42"/>
      <c r="I7" s="38"/>
      <c r="J7" s="38"/>
    </row>
    <row r="8" spans="1:10">
      <c r="A8" s="39"/>
      <c r="B8" s="46"/>
      <c r="C8" s="46"/>
      <c r="D8" s="47"/>
      <c r="E8" s="48"/>
      <c r="F8" s="101"/>
      <c r="G8" s="48"/>
      <c r="H8" s="48"/>
      <c r="I8" s="48"/>
      <c r="J8" s="48"/>
    </row>
    <row r="9" spans="1:10">
      <c r="A9" s="50" t="s">
        <v>46</v>
      </c>
      <c r="B9" s="51" t="s">
        <v>47</v>
      </c>
      <c r="C9" s="43"/>
      <c r="D9" s="52"/>
      <c r="E9" s="53"/>
      <c r="F9" s="102"/>
      <c r="G9" s="53"/>
      <c r="H9" s="53"/>
      <c r="I9" s="53"/>
      <c r="J9" s="53"/>
    </row>
    <row r="10" spans="1:10">
      <c r="A10" s="55"/>
      <c r="B10" s="43"/>
      <c r="C10" s="43"/>
      <c r="D10" s="52"/>
      <c r="E10" s="53"/>
      <c r="F10" s="102"/>
      <c r="G10" s="53"/>
      <c r="H10" s="53"/>
      <c r="I10" s="53"/>
      <c r="J10" s="53"/>
    </row>
    <row r="11" spans="1:10">
      <c r="A11" s="56"/>
      <c r="B11" s="43"/>
      <c r="C11" s="43"/>
      <c r="D11" s="52"/>
      <c r="E11" s="53"/>
      <c r="F11" s="102"/>
      <c r="G11" s="53"/>
      <c r="H11" s="53"/>
      <c r="I11" s="53"/>
      <c r="J11" s="53"/>
    </row>
    <row r="12" spans="1:10">
      <c r="A12" s="50" t="s">
        <v>48</v>
      </c>
      <c r="B12" s="40" t="s">
        <v>49</v>
      </c>
      <c r="C12" s="37"/>
      <c r="D12" s="41"/>
      <c r="E12" s="37"/>
      <c r="F12" s="103"/>
      <c r="G12" s="38"/>
      <c r="H12" s="38"/>
      <c r="I12" s="38"/>
      <c r="J12" s="38"/>
    </row>
    <row r="13" spans="1:10" ht="25.5">
      <c r="A13" s="55"/>
      <c r="B13" s="40" t="s">
        <v>50</v>
      </c>
      <c r="C13" s="107" t="s">
        <v>63</v>
      </c>
      <c r="D13" s="108" t="s">
        <v>64</v>
      </c>
      <c r="E13" s="107">
        <v>200</v>
      </c>
      <c r="F13" s="109">
        <v>6.32</v>
      </c>
      <c r="G13" s="107">
        <v>10</v>
      </c>
      <c r="H13" s="107">
        <v>7.3</v>
      </c>
      <c r="I13" s="107">
        <v>15.9</v>
      </c>
      <c r="J13" s="107">
        <v>165.45</v>
      </c>
    </row>
    <row r="14" spans="1:10">
      <c r="A14" s="55"/>
      <c r="B14" s="40" t="s">
        <v>51</v>
      </c>
      <c r="C14" s="37" t="s">
        <v>67</v>
      </c>
      <c r="D14" s="41" t="s">
        <v>68</v>
      </c>
      <c r="E14" s="37">
        <v>90</v>
      </c>
      <c r="F14" s="100">
        <v>42.78</v>
      </c>
      <c r="G14" s="37">
        <v>12.87</v>
      </c>
      <c r="H14" s="37">
        <v>15.390000000000002</v>
      </c>
      <c r="I14" s="38">
        <v>8.5500000000000007</v>
      </c>
      <c r="J14" s="37">
        <v>224.19000000000003</v>
      </c>
    </row>
    <row r="15" spans="1:10">
      <c r="A15" s="55"/>
      <c r="B15" s="40" t="s">
        <v>52</v>
      </c>
      <c r="C15" s="37" t="s">
        <v>65</v>
      </c>
      <c r="D15" s="41" t="s">
        <v>66</v>
      </c>
      <c r="E15" s="37">
        <v>150</v>
      </c>
      <c r="F15" s="100">
        <v>12.17</v>
      </c>
      <c r="G15" s="38">
        <v>3.78</v>
      </c>
      <c r="H15" s="38">
        <v>8.1</v>
      </c>
      <c r="I15" s="38">
        <v>26.28</v>
      </c>
      <c r="J15" s="38">
        <v>193.14</v>
      </c>
    </row>
    <row r="16" spans="1:10">
      <c r="A16" s="55"/>
      <c r="B16" s="40" t="s">
        <v>53</v>
      </c>
      <c r="C16" s="37" t="s">
        <v>69</v>
      </c>
      <c r="D16" s="41" t="s">
        <v>70</v>
      </c>
      <c r="E16" s="37">
        <v>200</v>
      </c>
      <c r="F16" s="100">
        <v>3.11</v>
      </c>
      <c r="G16" s="38">
        <v>0.3</v>
      </c>
      <c r="H16" s="42">
        <v>0</v>
      </c>
      <c r="I16" s="38">
        <v>15.2</v>
      </c>
      <c r="J16" s="38">
        <v>62</v>
      </c>
    </row>
    <row r="17" spans="1:10">
      <c r="A17" s="55"/>
      <c r="B17" s="40" t="s">
        <v>54</v>
      </c>
      <c r="C17" s="43"/>
      <c r="D17" s="41" t="s">
        <v>23</v>
      </c>
      <c r="E17" s="37">
        <v>65</v>
      </c>
      <c r="F17" s="100">
        <v>3.44</v>
      </c>
      <c r="G17" s="37">
        <v>1.88</v>
      </c>
      <c r="H17" s="38">
        <v>0.2</v>
      </c>
      <c r="I17" s="37">
        <v>12.13</v>
      </c>
      <c r="J17" s="38">
        <v>40.479999999999997</v>
      </c>
    </row>
    <row r="18" spans="1:10">
      <c r="A18" s="55"/>
      <c r="B18" s="40" t="s">
        <v>55</v>
      </c>
      <c r="C18" s="43"/>
      <c r="D18" s="41" t="s">
        <v>26</v>
      </c>
      <c r="E18" s="37">
        <v>30</v>
      </c>
      <c r="F18" s="100">
        <v>1.44</v>
      </c>
      <c r="G18" s="37">
        <v>1.48</v>
      </c>
      <c r="H18" s="37">
        <v>0.24</v>
      </c>
      <c r="I18" s="37">
        <v>9.8000000000000007</v>
      </c>
      <c r="J18" s="37">
        <v>35.46</v>
      </c>
    </row>
    <row r="19" spans="1:10">
      <c r="A19" s="55"/>
      <c r="B19" s="46"/>
      <c r="C19" s="46"/>
      <c r="D19" s="47"/>
      <c r="E19" s="48"/>
      <c r="F19" s="49"/>
      <c r="G19" s="53"/>
      <c r="H19" s="53"/>
      <c r="I19" s="53"/>
      <c r="J19" s="53"/>
    </row>
    <row r="20" spans="1:10">
      <c r="A20" s="56"/>
      <c r="B20" s="43"/>
      <c r="C20" s="43"/>
      <c r="D20" s="52"/>
      <c r="E20" s="53"/>
      <c r="F20" s="54"/>
      <c r="G20" s="53"/>
      <c r="H20" s="53"/>
      <c r="I20" s="53"/>
      <c r="J20" s="53"/>
    </row>
  </sheetData>
  <mergeCells count="1">
    <mergeCell ref="B1:D1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</vt:lpstr>
      <vt:lpstr>12-18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2023-03-22T06:42:51Z</dcterms:modified>
</cp:coreProperties>
</file>