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7-11" sheetId="1" r:id="rId1"/>
    <sheet name="12-18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23" i="2"/>
  <c r="H12"/>
  <c r="P9"/>
  <c r="O9"/>
  <c r="N9"/>
  <c r="M9"/>
  <c r="L9"/>
  <c r="K9"/>
  <c r="I9"/>
  <c r="F9"/>
  <c r="E9"/>
  <c r="H9" s="1"/>
  <c r="P8"/>
  <c r="O8"/>
  <c r="N8"/>
  <c r="M8"/>
  <c r="L8"/>
  <c r="J8"/>
  <c r="I8"/>
  <c r="G8"/>
  <c r="F8"/>
  <c r="E8"/>
  <c r="P7"/>
  <c r="O7"/>
  <c r="N7"/>
  <c r="M7"/>
  <c r="L7"/>
  <c r="K7"/>
  <c r="J7"/>
  <c r="H7"/>
  <c r="H22"/>
  <c r="P19"/>
  <c r="P23" s="1"/>
  <c r="O19"/>
  <c r="N19"/>
  <c r="M19"/>
  <c r="L19"/>
  <c r="K19"/>
  <c r="I19"/>
  <c r="F19"/>
  <c r="E19"/>
  <c r="P18"/>
  <c r="O18"/>
  <c r="N18"/>
  <c r="M18"/>
  <c r="L18"/>
  <c r="J18"/>
  <c r="I18"/>
  <c r="G18"/>
  <c r="F18"/>
  <c r="E18"/>
  <c r="P17"/>
  <c r="O17"/>
  <c r="N17"/>
  <c r="M17"/>
  <c r="L17"/>
  <c r="K17"/>
  <c r="J17"/>
  <c r="H17"/>
  <c r="G16"/>
  <c r="F16"/>
  <c r="E16"/>
  <c r="P19" i="1"/>
  <c r="O19"/>
  <c r="N19"/>
  <c r="M19"/>
  <c r="L19"/>
  <c r="K19"/>
  <c r="J19"/>
  <c r="I19"/>
  <c r="H19"/>
  <c r="G19"/>
  <c r="F19"/>
  <c r="E19"/>
  <c r="P11"/>
  <c r="P21" s="1"/>
  <c r="O11"/>
  <c r="O21" s="1"/>
  <c r="N11"/>
  <c r="N21" s="1"/>
  <c r="M11"/>
  <c r="M21" s="1"/>
  <c r="L11"/>
  <c r="L21" s="1"/>
  <c r="K11"/>
  <c r="K21" s="1"/>
  <c r="J11"/>
  <c r="J21" s="1"/>
  <c r="I11"/>
  <c r="I21" s="1"/>
  <c r="H11"/>
  <c r="H21" s="1"/>
  <c r="G11"/>
  <c r="G21" s="1"/>
  <c r="F11"/>
  <c r="F21" s="1"/>
  <c r="E11"/>
  <c r="E21" s="1"/>
  <c r="H19" i="2" l="1"/>
  <c r="G23" s="1"/>
  <c r="H18"/>
  <c r="H16"/>
  <c r="H8"/>
  <c r="E23"/>
  <c r="D14"/>
  <c r="N23"/>
  <c r="L23"/>
  <c r="K23"/>
  <c r="J23"/>
  <c r="F23" l="1"/>
  <c r="H23"/>
  <c r="M23"/>
  <c r="O23"/>
  <c r="I23" l="1"/>
  <c r="E14"/>
  <c r="K14"/>
  <c r="P14"/>
  <c r="O14"/>
  <c r="N14"/>
  <c r="M14"/>
  <c r="L14"/>
  <c r="J14"/>
  <c r="I14"/>
  <c r="G14"/>
  <c r="F14"/>
  <c r="H14" l="1"/>
</calcChain>
</file>

<file path=xl/sharedStrings.xml><?xml version="1.0" encoding="utf-8"?>
<sst xmlns="http://schemas.openxmlformats.org/spreadsheetml/2006/main" count="147" uniqueCount="78">
  <si>
    <t>Утверждаю: Директор МБОУ Первомайская СОШ   Ладик Е.В.</t>
  </si>
  <si>
    <t>Сезон: весна 2023 года</t>
  </si>
  <si>
    <t>Возрастная категория: 7-11 лет.</t>
  </si>
  <si>
    <t>№ рец.</t>
  </si>
  <si>
    <t>Наименование блюда</t>
  </si>
  <si>
    <t>Масса порции</t>
  </si>
  <si>
    <t>Цена</t>
  </si>
  <si>
    <t>Пищевые вещества (г)</t>
  </si>
  <si>
    <t>Энергет. ценности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</si>
  <si>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</si>
  <si>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</si>
  <si>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</si>
  <si>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</si>
  <si>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</si>
  <si>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</si>
  <si>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</si>
  <si>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</si>
  <si>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</si>
  <si>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</si>
  <si>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</si>
  <si>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</si>
  <si>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</si>
  <si>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</si>
  <si>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</si>
  <si>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</si>
  <si>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</si>
  <si>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</si>
  <si>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</si>
  <si>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</si>
  <si>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 xml:space="preserve">        Шеф-повар    Дьячкова С.С.</t>
  </si>
  <si>
    <t>Возрастная категория: 12 лет и старше.</t>
  </si>
  <si>
    <t>ОБЕД МНОГОДЕТНЫЕ, МАЛООБЕСПЕЧЕННЫЕ, ОВЗ</t>
  </si>
  <si>
    <t>ОБЕД ПЛАТНИКИ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</si>
  <si>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</si>
  <si>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</si>
  <si>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</si>
  <si>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</si>
  <si>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</si>
  <si>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</si>
  <si>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</si>
  <si>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</si>
  <si>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</si>
  <si>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</si>
  <si>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</si>
  <si>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</si>
  <si>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</si>
  <si>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</si>
  <si>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</si>
  <si>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</si>
  <si>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</si>
  <si>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</si>
  <si>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</si>
  <si>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</si>
  <si>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</si>
  <si>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</si>
  <si>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</si>
  <si>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Неделя: вторая</t>
  </si>
  <si>
    <t xml:space="preserve"> </t>
  </si>
  <si>
    <t>Меню на "10" МАРТА 2023г.</t>
  </si>
  <si>
    <t>День: пятница</t>
  </si>
  <si>
    <t>129/2008г</t>
  </si>
  <si>
    <t>Каша овсянная "Геркулес" жидкая</t>
  </si>
  <si>
    <t xml:space="preserve">Хлеб пшеничный          </t>
  </si>
  <si>
    <t>130/2013</t>
  </si>
  <si>
    <t>Яйцо отварное</t>
  </si>
  <si>
    <t>37/2013г</t>
  </si>
  <si>
    <t>Салат из свёклы с сыром и чесноком</t>
  </si>
  <si>
    <t>46/2008г</t>
  </si>
  <si>
    <t>Суп картофельный с макаронными изделиями</t>
  </si>
  <si>
    <t>84/2013г</t>
  </si>
  <si>
    <t>Капуста тушеная</t>
  </si>
  <si>
    <t>197/2013г</t>
  </si>
  <si>
    <t>Колбаска "Витаминка"</t>
  </si>
  <si>
    <t>146/2008г</t>
  </si>
  <si>
    <t>Чай с лимоном</t>
  </si>
  <si>
    <t>150/2008г</t>
  </si>
  <si>
    <t>Кисель из повидла, джема, варенья</t>
  </si>
  <si>
    <t>Конфеты весовые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</si>
</sst>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top" wrapText="1"/>
    </xf>
    <xf numFmtId="164" fontId="6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49" fontId="0" fillId="3" borderId="7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6" fillId="3" borderId="7" xfId="0" applyFont="1" applyFill="1" applyBorder="1" applyAlignment="1">
      <alignment horizontal="center" vertical="center"/>
    </xf>
    <xf numFmtId="2" fontId="6" fillId="3" borderId="7" xfId="0" applyNumberFormat="1" applyFont="1" applyFill="1" applyBorder="1" applyAlignment="1">
      <alignment horizontal="center" vertical="center"/>
    </xf>
    <xf numFmtId="0" fontId="0" fillId="0" borderId="17" xfId="0" applyBorder="1"/>
    <xf numFmtId="0" fontId="0" fillId="0" borderId="7" xfId="0" applyBorder="1"/>
    <xf numFmtId="0" fontId="6" fillId="3" borderId="7" xfId="0" applyFont="1" applyFill="1" applyBorder="1" applyAlignment="1">
      <alignment horizontal="left" vertical="center"/>
    </xf>
    <xf numFmtId="164" fontId="6" fillId="3" borderId="7" xfId="0" applyNumberFormat="1" applyFont="1" applyFill="1" applyBorder="1" applyAlignment="1">
      <alignment horizontal="center" vertical="center"/>
    </xf>
    <xf numFmtId="0" fontId="0" fillId="3" borderId="7" xfId="0" applyFill="1" applyBorder="1" applyProtection="1">
      <protection locked="0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/>
    <xf numFmtId="0" fontId="0" fillId="2" borderId="7" xfId="0" applyFill="1" applyBorder="1"/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0" borderId="18" xfId="0" applyBorder="1"/>
    <xf numFmtId="0" fontId="0" fillId="0" borderId="9" xfId="0" applyBorder="1"/>
    <xf numFmtId="0" fontId="7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/>
    <xf numFmtId="0" fontId="0" fillId="0" borderId="0" xfId="0" applyBorder="1"/>
    <xf numFmtId="0" fontId="7" fillId="0" borderId="3" xfId="0" applyFont="1" applyBorder="1" applyAlignment="1">
      <alignment horizontal="left" vertical="center"/>
    </xf>
    <xf numFmtId="2" fontId="9" fillId="0" borderId="7" xfId="0" applyNumberFormat="1" applyFont="1" applyBorder="1"/>
    <xf numFmtId="0" fontId="9" fillId="0" borderId="7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3" borderId="3" xfId="0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6" fillId="2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6" fillId="2" borderId="7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0" fillId="3" borderId="7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2"/>
  <sheetViews>
    <sheetView topLeftCell="A4" workbookViewId="0">
      <selection activeCell="B16" sqref="B16:H17"/>
    </sheetView>
  </sheetViews>
  <sheetFormatPr defaultRowHeight="15"/>
  <cols>
    <col min="2" max="2" width="26.7109375" bestFit="1" customWidth="1"/>
    <col min="3" max="6" width="7.7109375" customWidth="1"/>
    <col min="7" max="7" width="6.7109375" customWidth="1"/>
    <col min="8" max="9" width="8" customWidth="1"/>
    <col min="10" max="10" width="7.5703125" customWidth="1"/>
    <col min="11" max="11" width="7.7109375" customWidth="1"/>
    <col min="12" max="13" width="6.85546875" customWidth="1"/>
    <col min="14" max="14" width="6.7109375" customWidth="1"/>
    <col min="15" max="15" width="6.85546875" customWidth="1"/>
    <col min="16" max="16" width="7.5703125" customWidth="1"/>
    <col min="17" max="17" width="7.28515625" customWidth="1"/>
    <col min="18" max="19" width="8" customWidth="1"/>
  </cols>
  <sheetData>
    <row r="1" spans="1:19" ht="34.5" customHeight="1">
      <c r="A1" s="1" t="s">
        <v>58</v>
      </c>
      <c r="B1" s="2"/>
      <c r="C1" s="2"/>
      <c r="D1" s="2"/>
      <c r="E1" s="2"/>
      <c r="F1" s="2"/>
      <c r="G1" s="1" t="s">
        <v>0</v>
      </c>
      <c r="L1" s="3"/>
      <c r="M1" s="4"/>
      <c r="N1" s="4"/>
      <c r="O1" s="4"/>
      <c r="P1" s="2"/>
      <c r="Q1" s="3"/>
      <c r="R1" s="3"/>
    </row>
    <row r="2" spans="1:19" ht="17.25">
      <c r="A2" s="5" t="s">
        <v>1</v>
      </c>
      <c r="B2" s="5"/>
      <c r="C2" s="82" t="s">
        <v>56</v>
      </c>
      <c r="D2" s="82"/>
      <c r="E2" s="82"/>
      <c r="F2" s="82"/>
      <c r="G2" s="82"/>
      <c r="H2" s="82"/>
      <c r="I2" s="82"/>
      <c r="J2" s="82"/>
      <c r="K2" s="6"/>
      <c r="L2" s="7"/>
      <c r="M2" s="7"/>
      <c r="N2" s="79"/>
      <c r="O2" s="79"/>
      <c r="P2" s="79"/>
      <c r="Q2" s="79"/>
      <c r="R2" s="79"/>
      <c r="S2" s="79"/>
    </row>
    <row r="3" spans="1:19" ht="17.25">
      <c r="A3" s="5" t="s">
        <v>2</v>
      </c>
      <c r="B3" s="5"/>
      <c r="C3" s="83" t="s">
        <v>59</v>
      </c>
      <c r="D3" s="83"/>
      <c r="E3" s="83"/>
      <c r="F3" s="83"/>
      <c r="G3" s="83"/>
      <c r="H3" s="83"/>
      <c r="I3" s="83"/>
      <c r="J3" s="83"/>
      <c r="K3" s="83"/>
      <c r="L3" s="7"/>
      <c r="M3" s="7"/>
      <c r="N3" s="79"/>
      <c r="O3" s="79"/>
      <c r="P3" s="79"/>
      <c r="Q3" s="79"/>
      <c r="R3" s="79"/>
      <c r="S3" s="79"/>
    </row>
    <row r="4" spans="1:19" ht="30" customHeight="1">
      <c r="A4" s="68" t="s">
        <v>3</v>
      </c>
      <c r="B4" s="68" t="s">
        <v>4</v>
      </c>
      <c r="C4" s="69" t="s">
        <v>5</v>
      </c>
      <c r="D4" s="104"/>
      <c r="E4" s="105" t="s">
        <v>7</v>
      </c>
      <c r="F4" s="64"/>
      <c r="G4" s="65"/>
      <c r="H4" s="69" t="s">
        <v>8</v>
      </c>
      <c r="I4" s="63" t="s">
        <v>9</v>
      </c>
      <c r="J4" s="64"/>
      <c r="K4" s="64"/>
      <c r="L4" s="65"/>
      <c r="M4" s="63" t="s">
        <v>10</v>
      </c>
      <c r="N4" s="64"/>
      <c r="O4" s="64"/>
      <c r="P4" s="65"/>
      <c r="Q4" s="58"/>
      <c r="R4" s="58"/>
      <c r="S4" s="59"/>
    </row>
    <row r="5" spans="1:19" ht="15.75" customHeight="1">
      <c r="A5" s="70"/>
      <c r="B5" s="70"/>
      <c r="C5" s="71"/>
      <c r="D5" s="71" t="s">
        <v>6</v>
      </c>
      <c r="E5" s="9" t="s">
        <v>11</v>
      </c>
      <c r="F5" s="9" t="s">
        <v>12</v>
      </c>
      <c r="G5" s="9" t="s">
        <v>13</v>
      </c>
      <c r="H5" s="71"/>
      <c r="I5" s="9" t="s">
        <v>14</v>
      </c>
      <c r="J5" s="9" t="s">
        <v>15</v>
      </c>
      <c r="K5" s="9" t="s">
        <v>16</v>
      </c>
      <c r="L5" s="9" t="s">
        <v>17</v>
      </c>
      <c r="M5" s="9" t="s">
        <v>18</v>
      </c>
      <c r="N5" s="9" t="s">
        <v>19</v>
      </c>
      <c r="O5" s="9" t="s">
        <v>20</v>
      </c>
      <c r="P5" s="9" t="s">
        <v>21</v>
      </c>
      <c r="Q5" s="58"/>
      <c r="R5" s="58"/>
      <c r="S5" s="59"/>
    </row>
    <row r="6" spans="1:19">
      <c r="A6" s="56"/>
      <c r="B6" s="57"/>
      <c r="C6" s="57"/>
      <c r="D6" s="57"/>
      <c r="E6" s="57"/>
      <c r="F6" s="57"/>
      <c r="G6" s="10" t="s">
        <v>22</v>
      </c>
      <c r="H6" s="57"/>
      <c r="I6" s="57"/>
      <c r="J6" s="57"/>
      <c r="K6" s="57"/>
      <c r="L6" s="57"/>
      <c r="M6" s="57"/>
      <c r="N6" s="57"/>
      <c r="O6" s="57"/>
      <c r="P6" s="11"/>
      <c r="Q6" s="58"/>
      <c r="R6" s="58"/>
      <c r="S6" s="59"/>
    </row>
    <row r="7" spans="1:19" ht="25.5">
      <c r="A7" s="12" t="s">
        <v>60</v>
      </c>
      <c r="B7" s="13" t="s">
        <v>61</v>
      </c>
      <c r="C7" s="12">
        <v>180</v>
      </c>
      <c r="D7" s="12">
        <v>10.38</v>
      </c>
      <c r="E7" s="12">
        <v>5.58</v>
      </c>
      <c r="F7" s="12">
        <v>8.64</v>
      </c>
      <c r="G7" s="14">
        <v>23.94</v>
      </c>
      <c r="H7" s="12">
        <v>195.84</v>
      </c>
      <c r="I7" s="15">
        <v>0.126</v>
      </c>
      <c r="J7" s="72">
        <v>0</v>
      </c>
      <c r="K7" s="72">
        <v>0</v>
      </c>
      <c r="L7" s="99">
        <v>1.9800000000000002</v>
      </c>
      <c r="M7" s="15">
        <v>34.200000000000003</v>
      </c>
      <c r="N7" s="15">
        <v>126</v>
      </c>
      <c r="O7" s="15">
        <v>52.2</v>
      </c>
      <c r="P7" s="15">
        <v>1.44</v>
      </c>
      <c r="Q7" s="26"/>
      <c r="R7" s="58"/>
      <c r="S7" s="59"/>
    </row>
    <row r="8" spans="1:19">
      <c r="A8" s="12"/>
      <c r="B8" s="16" t="s">
        <v>62</v>
      </c>
      <c r="C8" s="74">
        <v>40</v>
      </c>
      <c r="D8" s="74">
        <v>2.08</v>
      </c>
      <c r="E8" s="17">
        <v>3.04</v>
      </c>
      <c r="F8" s="17">
        <v>0.36</v>
      </c>
      <c r="G8" s="17">
        <v>19.88</v>
      </c>
      <c r="H8" s="17">
        <v>90.4</v>
      </c>
      <c r="I8" s="17">
        <v>0</v>
      </c>
      <c r="J8" s="17">
        <v>0</v>
      </c>
      <c r="K8" s="17">
        <v>10.4</v>
      </c>
      <c r="L8" s="17">
        <v>0.44</v>
      </c>
      <c r="M8" s="17">
        <v>33.200000000000003</v>
      </c>
      <c r="N8" s="17">
        <v>33.200000000000003</v>
      </c>
      <c r="O8" s="17">
        <v>14</v>
      </c>
      <c r="P8" s="12">
        <v>0.64</v>
      </c>
      <c r="Q8" s="26"/>
      <c r="R8" s="58"/>
      <c r="S8" s="59"/>
    </row>
    <row r="9" spans="1:19">
      <c r="A9" s="100" t="s">
        <v>63</v>
      </c>
      <c r="B9" s="101" t="s">
        <v>64</v>
      </c>
      <c r="C9" s="100">
        <v>40</v>
      </c>
      <c r="D9" s="100">
        <v>9</v>
      </c>
      <c r="E9" s="100">
        <v>5</v>
      </c>
      <c r="F9" s="100">
        <v>4.5999999999999996</v>
      </c>
      <c r="G9" s="100">
        <v>0.3</v>
      </c>
      <c r="H9" s="100">
        <v>62.8</v>
      </c>
      <c r="I9" s="102">
        <v>0.03</v>
      </c>
      <c r="J9" s="17">
        <v>0</v>
      </c>
      <c r="K9" s="17">
        <v>0.1</v>
      </c>
      <c r="L9" s="17">
        <v>0.18</v>
      </c>
      <c r="M9" s="17">
        <v>91.6</v>
      </c>
      <c r="N9" s="17">
        <v>118.98</v>
      </c>
      <c r="O9" s="17">
        <v>17.37</v>
      </c>
      <c r="P9" s="12">
        <v>0.68</v>
      </c>
      <c r="Q9" s="26"/>
      <c r="R9" s="58"/>
      <c r="S9" s="59"/>
    </row>
    <row r="10" spans="1:19" ht="25.5">
      <c r="A10" s="12" t="s">
        <v>75</v>
      </c>
      <c r="B10" s="13" t="s">
        <v>76</v>
      </c>
      <c r="C10" s="12">
        <v>200</v>
      </c>
      <c r="D10" s="106">
        <v>2.5</v>
      </c>
      <c r="E10" s="18">
        <v>0</v>
      </c>
      <c r="F10" s="18">
        <v>0</v>
      </c>
      <c r="G10" s="14">
        <v>38.4</v>
      </c>
      <c r="H10" s="14">
        <v>153.6</v>
      </c>
      <c r="I10" s="18">
        <v>0</v>
      </c>
      <c r="J10" s="18">
        <v>0</v>
      </c>
      <c r="K10" s="18">
        <v>0</v>
      </c>
      <c r="L10" s="18">
        <v>0</v>
      </c>
      <c r="M10" s="14">
        <v>9.3000000000000007</v>
      </c>
      <c r="N10" s="14">
        <v>8.84</v>
      </c>
      <c r="O10" s="18">
        <v>0</v>
      </c>
      <c r="P10" s="12">
        <v>0.06</v>
      </c>
      <c r="Q10" s="26"/>
      <c r="R10" s="58"/>
      <c r="S10" s="59"/>
    </row>
    <row r="11" spans="1:19">
      <c r="A11" s="60" t="s">
        <v>24</v>
      </c>
      <c r="B11" s="67"/>
      <c r="C11" s="19"/>
      <c r="D11" s="19"/>
      <c r="E11" s="19">
        <f>SUM(E7:E10)</f>
        <v>13.620000000000001</v>
      </c>
      <c r="F11" s="19">
        <f t="shared" ref="F11:P11" si="0">SUM(F7:F10)</f>
        <v>13.6</v>
      </c>
      <c r="G11" s="19">
        <f t="shared" si="0"/>
        <v>82.52</v>
      </c>
      <c r="H11" s="19">
        <f t="shared" si="0"/>
        <v>502.64</v>
      </c>
      <c r="I11" s="19">
        <f t="shared" si="0"/>
        <v>0.156</v>
      </c>
      <c r="J11" s="19">
        <f t="shared" si="0"/>
        <v>0</v>
      </c>
      <c r="K11" s="19">
        <f t="shared" si="0"/>
        <v>10.5</v>
      </c>
      <c r="L11" s="19">
        <f t="shared" si="0"/>
        <v>2.6000000000000005</v>
      </c>
      <c r="M11" s="19">
        <f t="shared" si="0"/>
        <v>168.3</v>
      </c>
      <c r="N11" s="19">
        <f t="shared" si="0"/>
        <v>287.02</v>
      </c>
      <c r="O11" s="19">
        <f t="shared" si="0"/>
        <v>83.570000000000007</v>
      </c>
      <c r="P11" s="19">
        <f>SUM(P7:P10)</f>
        <v>2.8200000000000003</v>
      </c>
      <c r="Q11" s="26"/>
      <c r="R11" s="58"/>
      <c r="S11" s="59"/>
    </row>
    <row r="12" spans="1:19">
      <c r="A12" s="66" t="s">
        <v>25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67"/>
      <c r="Q12" s="26"/>
      <c r="R12" s="58" t="s">
        <v>57</v>
      </c>
      <c r="S12" s="59"/>
    </row>
    <row r="13" spans="1:19" ht="25.5">
      <c r="A13" s="12" t="s">
        <v>67</v>
      </c>
      <c r="B13" s="13" t="s">
        <v>68</v>
      </c>
      <c r="C13" s="12">
        <v>200</v>
      </c>
      <c r="D13" s="12">
        <v>4.4800000000000004</v>
      </c>
      <c r="E13" s="14">
        <v>2.3199999999999998</v>
      </c>
      <c r="F13" s="14">
        <v>2</v>
      </c>
      <c r="G13" s="14">
        <v>16.8</v>
      </c>
      <c r="H13" s="14">
        <v>94.48</v>
      </c>
      <c r="I13" s="18">
        <v>0</v>
      </c>
      <c r="J13" s="14">
        <v>1.48</v>
      </c>
      <c r="K13" s="12">
        <v>0.92</v>
      </c>
      <c r="L13" s="14">
        <v>0.08</v>
      </c>
      <c r="M13" s="14">
        <v>66</v>
      </c>
      <c r="N13" s="14">
        <v>11.3</v>
      </c>
      <c r="O13" s="14">
        <v>5.72</v>
      </c>
      <c r="P13" s="14">
        <v>0.62</v>
      </c>
      <c r="Q13" s="26"/>
      <c r="R13" s="58"/>
      <c r="S13" s="59"/>
    </row>
    <row r="14" spans="1:19">
      <c r="A14" s="12" t="s">
        <v>69</v>
      </c>
      <c r="B14" s="13" t="s">
        <v>70</v>
      </c>
      <c r="C14" s="12">
        <v>180</v>
      </c>
      <c r="D14" s="12">
        <v>12.32</v>
      </c>
      <c r="E14" s="14">
        <v>3.6</v>
      </c>
      <c r="F14" s="12">
        <v>5.94</v>
      </c>
      <c r="G14" s="12">
        <v>16.559999999999999</v>
      </c>
      <c r="H14" s="14">
        <v>134.1</v>
      </c>
      <c r="I14" s="12">
        <v>5.3999999999999992E-2</v>
      </c>
      <c r="J14" s="12">
        <v>30.6</v>
      </c>
      <c r="K14" s="18">
        <v>0</v>
      </c>
      <c r="L14" s="14">
        <v>1.8</v>
      </c>
      <c r="M14" s="14">
        <v>104.4</v>
      </c>
      <c r="N14" s="14">
        <v>72</v>
      </c>
      <c r="O14" s="14">
        <v>36</v>
      </c>
      <c r="P14" s="12">
        <v>1.44</v>
      </c>
      <c r="Q14" s="26"/>
      <c r="R14" s="58"/>
      <c r="S14" s="59"/>
    </row>
    <row r="15" spans="1:19">
      <c r="A15" s="12" t="s">
        <v>71</v>
      </c>
      <c r="B15" s="16" t="s">
        <v>72</v>
      </c>
      <c r="C15" s="12">
        <v>90</v>
      </c>
      <c r="D15" s="12">
        <v>36.08</v>
      </c>
      <c r="E15" s="12">
        <v>20.340000000000003</v>
      </c>
      <c r="F15" s="12">
        <v>15.3</v>
      </c>
      <c r="G15" s="18">
        <v>0</v>
      </c>
      <c r="H15" s="12">
        <v>219.06000000000003</v>
      </c>
      <c r="I15" s="15">
        <v>3.6000000000000004E-2</v>
      </c>
      <c r="J15" s="15">
        <v>0</v>
      </c>
      <c r="K15" s="15">
        <v>1.8000000000000002E-2</v>
      </c>
      <c r="L15" s="15">
        <v>0.27</v>
      </c>
      <c r="M15" s="15">
        <v>35.1</v>
      </c>
      <c r="N15" s="15">
        <v>128.69999999999999</v>
      </c>
      <c r="O15" s="15">
        <v>18</v>
      </c>
      <c r="P15" s="15">
        <v>1.62</v>
      </c>
      <c r="Q15" s="26"/>
      <c r="R15" s="58"/>
      <c r="S15" s="59"/>
    </row>
    <row r="16" spans="1:19">
      <c r="A16" s="12"/>
      <c r="B16" s="16" t="s">
        <v>23</v>
      </c>
      <c r="C16" s="12">
        <v>35</v>
      </c>
      <c r="D16" s="12">
        <v>1.82</v>
      </c>
      <c r="E16" s="12">
        <v>1.88</v>
      </c>
      <c r="F16" s="14">
        <v>0.2</v>
      </c>
      <c r="G16" s="12">
        <v>12.13</v>
      </c>
      <c r="H16" s="14">
        <v>40.479999999999997</v>
      </c>
      <c r="I16" s="14">
        <v>0.03</v>
      </c>
      <c r="J16" s="18">
        <v>0</v>
      </c>
      <c r="K16" s="18">
        <v>0</v>
      </c>
      <c r="L16" s="12">
        <v>0.3</v>
      </c>
      <c r="M16" s="14">
        <v>5</v>
      </c>
      <c r="N16" s="14">
        <v>15.9</v>
      </c>
      <c r="O16" s="14">
        <v>3.43</v>
      </c>
      <c r="P16" s="12">
        <v>0.27</v>
      </c>
      <c r="Q16" s="26"/>
      <c r="R16" s="58"/>
      <c r="S16" s="59"/>
    </row>
    <row r="17" spans="1:19">
      <c r="A17" s="12"/>
      <c r="B17" s="16" t="s">
        <v>26</v>
      </c>
      <c r="C17" s="12">
        <v>25</v>
      </c>
      <c r="D17" s="12">
        <v>1.31</v>
      </c>
      <c r="E17" s="12">
        <v>1.48</v>
      </c>
      <c r="F17" s="12">
        <v>0.24</v>
      </c>
      <c r="G17" s="12">
        <v>9.8000000000000007</v>
      </c>
      <c r="H17" s="12">
        <v>35.46</v>
      </c>
      <c r="I17" s="14">
        <v>0.03</v>
      </c>
      <c r="J17" s="18">
        <v>0</v>
      </c>
      <c r="K17" s="18">
        <v>0</v>
      </c>
      <c r="L17" s="12">
        <v>0.31</v>
      </c>
      <c r="M17" s="14">
        <v>7.87</v>
      </c>
      <c r="N17" s="14">
        <v>35.549999999999997</v>
      </c>
      <c r="O17" s="14">
        <v>10.6</v>
      </c>
      <c r="P17" s="12">
        <v>0.8</v>
      </c>
      <c r="Q17" s="26"/>
      <c r="R17" s="58"/>
      <c r="S17" s="59"/>
    </row>
    <row r="18" spans="1:19">
      <c r="A18" s="12" t="s">
        <v>73</v>
      </c>
      <c r="B18" s="103" t="s">
        <v>74</v>
      </c>
      <c r="C18" s="99">
        <v>200</v>
      </c>
      <c r="D18" s="99">
        <v>3.11</v>
      </c>
      <c r="E18" s="15">
        <v>0.3</v>
      </c>
      <c r="F18" s="72">
        <v>0</v>
      </c>
      <c r="G18" s="15">
        <v>15.2</v>
      </c>
      <c r="H18" s="15">
        <v>62</v>
      </c>
      <c r="I18" s="72">
        <v>0</v>
      </c>
      <c r="J18" s="15">
        <v>2.2000000000000002</v>
      </c>
      <c r="K18" s="72">
        <v>0</v>
      </c>
      <c r="L18" s="72">
        <v>0</v>
      </c>
      <c r="M18" s="15">
        <v>16</v>
      </c>
      <c r="N18" s="15">
        <v>8</v>
      </c>
      <c r="O18" s="15">
        <v>6</v>
      </c>
      <c r="P18" s="15">
        <v>0.8</v>
      </c>
      <c r="Q18" s="26"/>
      <c r="R18" s="58"/>
      <c r="S18" s="59"/>
    </row>
    <row r="19" spans="1:19">
      <c r="A19" s="60" t="s">
        <v>27</v>
      </c>
      <c r="B19" s="67"/>
      <c r="C19" s="12"/>
      <c r="D19" s="12"/>
      <c r="E19" s="20">
        <f>SUM(E13:E18)</f>
        <v>29.920000000000005</v>
      </c>
      <c r="F19" s="20">
        <f>SUM(F13:F18)</f>
        <v>23.68</v>
      </c>
      <c r="G19" s="20">
        <f>SUM(G13:G18)</f>
        <v>70.490000000000009</v>
      </c>
      <c r="H19" s="20">
        <f>SUM(H13:H18)</f>
        <v>585.58000000000004</v>
      </c>
      <c r="I19" s="20">
        <f>SUM(I13:I18)</f>
        <v>0.15</v>
      </c>
      <c r="J19" s="20">
        <f>SUM(J13:J18)</f>
        <v>34.28</v>
      </c>
      <c r="K19" s="20">
        <f>SUM(K13:K18)</f>
        <v>0.93800000000000006</v>
      </c>
      <c r="L19" s="20">
        <f>SUM(L13:L18)</f>
        <v>2.7600000000000002</v>
      </c>
      <c r="M19" s="20">
        <f>SUM(M13:M18)</f>
        <v>234.37</v>
      </c>
      <c r="N19" s="20">
        <f>SUM(N13:N18)</f>
        <v>271.45</v>
      </c>
      <c r="O19" s="20">
        <f>SUM(O13:O18)</f>
        <v>79.75</v>
      </c>
      <c r="P19" s="20">
        <f>SUM(P13:P18)</f>
        <v>5.55</v>
      </c>
      <c r="Q19" s="26"/>
      <c r="R19" s="58"/>
      <c r="S19" s="59"/>
    </row>
    <row r="20" spans="1:19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6"/>
      <c r="Q20" s="26"/>
      <c r="R20" s="58"/>
      <c r="S20" s="59"/>
    </row>
    <row r="21" spans="1:19">
      <c r="A21" s="60" t="s">
        <v>28</v>
      </c>
      <c r="B21" s="67"/>
      <c r="C21" s="12"/>
      <c r="D21" s="19">
        <v>83.08</v>
      </c>
      <c r="E21" s="20">
        <f>SUM(E11+E19)</f>
        <v>43.540000000000006</v>
      </c>
      <c r="F21" s="20">
        <f>SUM(F11+F19)</f>
        <v>37.28</v>
      </c>
      <c r="G21" s="20">
        <f>SUM(G11+G19)</f>
        <v>153.01</v>
      </c>
      <c r="H21" s="20">
        <f>SUM(H11+H19)</f>
        <v>1088.22</v>
      </c>
      <c r="I21" s="20">
        <f>SUM(I11+I19)</f>
        <v>0.30599999999999999</v>
      </c>
      <c r="J21" s="20">
        <f>SUM(J11+J19)</f>
        <v>34.28</v>
      </c>
      <c r="K21" s="20">
        <f>SUM(K11+K19)</f>
        <v>11.438000000000001</v>
      </c>
      <c r="L21" s="20">
        <f>SUM(L11+L19)</f>
        <v>5.3600000000000012</v>
      </c>
      <c r="M21" s="20">
        <f>SUM(M11+M19)</f>
        <v>402.67</v>
      </c>
      <c r="N21" s="20">
        <f>SUM(N11+N19)</f>
        <v>558.47</v>
      </c>
      <c r="O21" s="20">
        <f>SUM(O11+O19)</f>
        <v>163.32</v>
      </c>
      <c r="P21" s="20">
        <f>SUM(P11+P19)</f>
        <v>8.370000000000001</v>
      </c>
      <c r="Q21" s="26"/>
      <c r="R21" s="58"/>
      <c r="S21" s="59"/>
    </row>
    <row r="22" spans="1:19">
      <c r="A22" s="78" t="s">
        <v>29</v>
      </c>
      <c r="B22" s="78"/>
    </row>
  </sheetData>
  <mergeCells count="5">
    <mergeCell ref="A22:B22"/>
    <mergeCell ref="C2:J2"/>
    <mergeCell ref="N2:S2"/>
    <mergeCell ref="C3:K3"/>
    <mergeCell ref="N3:S3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5"/>
  <sheetViews>
    <sheetView topLeftCell="A7" workbookViewId="0">
      <selection activeCell="D16" sqref="D16:D23"/>
    </sheetView>
  </sheetViews>
  <sheetFormatPr defaultRowHeight="15"/>
  <cols>
    <col min="2" max="2" width="23.85546875" customWidth="1"/>
    <col min="3" max="3" width="7.5703125" customWidth="1"/>
    <col min="4" max="4" width="7.85546875" customWidth="1"/>
    <col min="5" max="6" width="8.85546875" customWidth="1"/>
    <col min="7" max="7" width="8" customWidth="1"/>
    <col min="9" max="9" width="7.28515625" customWidth="1"/>
    <col min="10" max="10" width="6.28515625" customWidth="1"/>
    <col min="11" max="11" width="6.7109375" customWidth="1"/>
    <col min="12" max="12" width="7.140625" customWidth="1"/>
    <col min="13" max="13" width="7.42578125" customWidth="1"/>
    <col min="14" max="14" width="7.5703125" customWidth="1"/>
    <col min="15" max="15" width="6.42578125" bestFit="1" customWidth="1"/>
    <col min="16" max="16" width="9.140625" bestFit="1" customWidth="1"/>
  </cols>
  <sheetData>
    <row r="1" spans="1:19" ht="40.5" customHeight="1">
      <c r="A1" s="1" t="s">
        <v>58</v>
      </c>
      <c r="B1" s="2"/>
      <c r="C1" s="2"/>
      <c r="D1" s="2"/>
      <c r="E1" s="2"/>
      <c r="F1" s="1" t="s">
        <v>0</v>
      </c>
      <c r="I1" s="3"/>
      <c r="J1" s="4"/>
      <c r="K1" s="4"/>
      <c r="L1" s="4"/>
      <c r="M1" s="2"/>
      <c r="N1" s="3"/>
      <c r="O1" s="3"/>
      <c r="P1" s="3"/>
      <c r="Q1" s="3"/>
    </row>
    <row r="2" spans="1:19" ht="17.25">
      <c r="A2" s="89" t="s">
        <v>1</v>
      </c>
      <c r="B2" s="89"/>
      <c r="C2" s="89"/>
      <c r="D2" s="5"/>
      <c r="E2" s="82" t="s">
        <v>56</v>
      </c>
      <c r="F2" s="82"/>
      <c r="G2" s="82"/>
      <c r="H2" s="82"/>
      <c r="I2" s="82"/>
      <c r="J2" s="7"/>
      <c r="K2" s="79"/>
      <c r="L2" s="79"/>
      <c r="M2" s="79"/>
      <c r="N2" s="79"/>
      <c r="O2" s="79"/>
      <c r="P2" s="79"/>
    </row>
    <row r="3" spans="1:19" ht="17.25">
      <c r="A3" s="5" t="s">
        <v>30</v>
      </c>
      <c r="B3" s="5"/>
      <c r="C3" s="21"/>
      <c r="D3" s="21"/>
      <c r="E3" s="83" t="s">
        <v>59</v>
      </c>
      <c r="F3" s="83"/>
      <c r="G3" s="83"/>
      <c r="H3" s="83"/>
      <c r="I3" s="83"/>
      <c r="J3" s="7"/>
      <c r="K3" s="79"/>
      <c r="L3" s="79"/>
      <c r="M3" s="79"/>
      <c r="N3" s="79"/>
      <c r="O3" s="79"/>
      <c r="P3" s="79"/>
    </row>
    <row r="4" spans="1:19">
      <c r="A4" s="84" t="s">
        <v>3</v>
      </c>
      <c r="B4" s="84" t="s">
        <v>4</v>
      </c>
      <c r="C4" s="85" t="s">
        <v>5</v>
      </c>
      <c r="D4" s="8" t="s">
        <v>6</v>
      </c>
      <c r="E4" s="86" t="s">
        <v>7</v>
      </c>
      <c r="F4" s="87"/>
      <c r="G4" s="88"/>
      <c r="H4" s="85" t="s">
        <v>8</v>
      </c>
      <c r="I4" s="86" t="s">
        <v>9</v>
      </c>
      <c r="J4" s="87"/>
      <c r="K4" s="87"/>
      <c r="L4" s="88"/>
      <c r="M4" s="86" t="s">
        <v>10</v>
      </c>
      <c r="N4" s="87"/>
      <c r="O4" s="87"/>
      <c r="P4" s="88"/>
    </row>
    <row r="5" spans="1:19">
      <c r="A5" s="94"/>
      <c r="B5" s="94"/>
      <c r="C5" s="95"/>
      <c r="D5" s="22"/>
      <c r="E5" s="23" t="s">
        <v>11</v>
      </c>
      <c r="F5" s="23" t="s">
        <v>12</v>
      </c>
      <c r="G5" s="23" t="s">
        <v>13</v>
      </c>
      <c r="H5" s="95"/>
      <c r="I5" s="23" t="s">
        <v>14</v>
      </c>
      <c r="J5" s="23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</row>
    <row r="6" spans="1:19">
      <c r="A6" s="24"/>
      <c r="B6" s="24"/>
      <c r="C6" s="25"/>
      <c r="D6" s="25"/>
      <c r="E6" s="24"/>
      <c r="F6" s="24"/>
      <c r="G6" s="24" t="s">
        <v>31</v>
      </c>
      <c r="H6" s="25"/>
      <c r="I6" s="24"/>
      <c r="J6" s="24"/>
      <c r="K6" s="24"/>
      <c r="L6" s="24"/>
      <c r="M6" s="24"/>
      <c r="N6" s="24"/>
      <c r="O6" s="24"/>
      <c r="P6" s="24"/>
    </row>
    <row r="7" spans="1:19" ht="25.5">
      <c r="A7" s="12" t="s">
        <v>67</v>
      </c>
      <c r="B7" s="13" t="s">
        <v>68</v>
      </c>
      <c r="C7" s="12">
        <v>200</v>
      </c>
      <c r="D7" s="38">
        <v>4.4800000000000004</v>
      </c>
      <c r="E7" s="14">
        <v>2.9</v>
      </c>
      <c r="F7" s="14">
        <v>2.5</v>
      </c>
      <c r="G7" s="14">
        <v>21</v>
      </c>
      <c r="H7" s="14">
        <f t="shared" ref="H7:H12" si="0">G7*4+F7*9+E7*4</f>
        <v>118.1</v>
      </c>
      <c r="I7" s="18">
        <v>0</v>
      </c>
      <c r="J7" s="14">
        <f>C7*0.74/100</f>
        <v>1.48</v>
      </c>
      <c r="K7" s="12">
        <f>C7*0.46/100</f>
        <v>0.92</v>
      </c>
      <c r="L7" s="14">
        <f>C7*0.04/100</f>
        <v>0.08</v>
      </c>
      <c r="M7" s="14">
        <f>C7*33/100</f>
        <v>66</v>
      </c>
      <c r="N7" s="14">
        <f>C7*5.65/100</f>
        <v>11.3</v>
      </c>
      <c r="O7" s="14">
        <f>C7*2.86/100</f>
        <v>5.72</v>
      </c>
      <c r="P7" s="14">
        <f>C7*0.31/100</f>
        <v>0.62</v>
      </c>
      <c r="Q7" s="26"/>
      <c r="R7" s="58"/>
      <c r="S7" s="59"/>
    </row>
    <row r="8" spans="1:19">
      <c r="A8" s="12" t="s">
        <v>69</v>
      </c>
      <c r="B8" s="13" t="s">
        <v>70</v>
      </c>
      <c r="C8" s="12">
        <v>180</v>
      </c>
      <c r="D8" s="38">
        <v>12.32</v>
      </c>
      <c r="E8" s="14">
        <f>C8*2/100</f>
        <v>3.6</v>
      </c>
      <c r="F8" s="14">
        <f>C8*3.3/100</f>
        <v>5.94</v>
      </c>
      <c r="G8" s="14">
        <f>C8*9.2/100</f>
        <v>16.559999999999999</v>
      </c>
      <c r="H8" s="14">
        <f t="shared" si="0"/>
        <v>134.1</v>
      </c>
      <c r="I8" s="12">
        <f>C8*0.03/100</f>
        <v>5.3999999999999992E-2</v>
      </c>
      <c r="J8" s="14">
        <f>C8*17/100</f>
        <v>30.6</v>
      </c>
      <c r="K8" s="18">
        <v>0</v>
      </c>
      <c r="L8" s="14">
        <f>C8*1/100</f>
        <v>1.8</v>
      </c>
      <c r="M8" s="14">
        <f>C8*58/100</f>
        <v>104.4</v>
      </c>
      <c r="N8" s="14">
        <f>C8*40/100</f>
        <v>72</v>
      </c>
      <c r="O8" s="14">
        <f>C8*20/100</f>
        <v>36</v>
      </c>
      <c r="P8" s="14">
        <f>C8*0.8/100</f>
        <v>1.44</v>
      </c>
      <c r="Q8" s="26"/>
      <c r="R8" s="58"/>
      <c r="S8" s="59"/>
    </row>
    <row r="9" spans="1:19">
      <c r="A9" s="12" t="s">
        <v>71</v>
      </c>
      <c r="B9" s="16" t="s">
        <v>72</v>
      </c>
      <c r="C9" s="12">
        <v>90</v>
      </c>
      <c r="D9" s="38">
        <v>36.08</v>
      </c>
      <c r="E9" s="12">
        <f>C9*18.08/80</f>
        <v>20.339999999999996</v>
      </c>
      <c r="F9" s="14">
        <f>C9*13.6/80</f>
        <v>15.3</v>
      </c>
      <c r="G9" s="18">
        <v>0</v>
      </c>
      <c r="H9" s="14">
        <f t="shared" si="0"/>
        <v>219.06</v>
      </c>
      <c r="I9" s="15">
        <f>C9*0.04/100</f>
        <v>3.6000000000000004E-2</v>
      </c>
      <c r="J9" s="15">
        <v>0</v>
      </c>
      <c r="K9" s="15">
        <f>C9*0.02/100</f>
        <v>1.8000000000000002E-2</v>
      </c>
      <c r="L9" s="15">
        <f>C9*0.3/100</f>
        <v>0.27</v>
      </c>
      <c r="M9" s="15">
        <f>C9*39/100</f>
        <v>35.1</v>
      </c>
      <c r="N9" s="15">
        <f>C9*143/100</f>
        <v>128.69999999999999</v>
      </c>
      <c r="O9" s="15">
        <f>C9*20/100</f>
        <v>18</v>
      </c>
      <c r="P9" s="15">
        <f>C9*1.8/100</f>
        <v>1.62</v>
      </c>
      <c r="Q9" s="26"/>
      <c r="R9" s="58"/>
      <c r="S9" s="59"/>
    </row>
    <row r="10" spans="1:19">
      <c r="A10" s="12"/>
      <c r="B10" s="16" t="s">
        <v>23</v>
      </c>
      <c r="C10" s="12">
        <v>35</v>
      </c>
      <c r="D10" s="38">
        <v>1.82</v>
      </c>
      <c r="E10" s="12">
        <v>1.88</v>
      </c>
      <c r="F10" s="14">
        <v>0.2</v>
      </c>
      <c r="G10" s="12">
        <v>12.13</v>
      </c>
      <c r="H10" s="14">
        <v>40.479999999999997</v>
      </c>
      <c r="I10" s="14">
        <v>0.03</v>
      </c>
      <c r="J10" s="18">
        <v>0</v>
      </c>
      <c r="K10" s="18">
        <v>0</v>
      </c>
      <c r="L10" s="12">
        <v>0.3</v>
      </c>
      <c r="M10" s="14">
        <v>5</v>
      </c>
      <c r="N10" s="14">
        <v>15.9</v>
      </c>
      <c r="O10" s="14">
        <v>3.43</v>
      </c>
      <c r="P10" s="12">
        <v>0.27</v>
      </c>
      <c r="Q10" s="26"/>
      <c r="R10" s="58"/>
      <c r="S10" s="59"/>
    </row>
    <row r="11" spans="1:19">
      <c r="A11" s="12"/>
      <c r="B11" s="16" t="s">
        <v>26</v>
      </c>
      <c r="C11" s="12">
        <v>30</v>
      </c>
      <c r="D11" s="38">
        <v>1.44</v>
      </c>
      <c r="E11" s="12">
        <v>1.48</v>
      </c>
      <c r="F11" s="12">
        <v>0.24</v>
      </c>
      <c r="G11" s="12">
        <v>9.8000000000000007</v>
      </c>
      <c r="H11" s="12">
        <v>35.46</v>
      </c>
      <c r="I11" s="14">
        <v>0.03</v>
      </c>
      <c r="J11" s="18">
        <v>0</v>
      </c>
      <c r="K11" s="18">
        <v>0</v>
      </c>
      <c r="L11" s="12">
        <v>0.31</v>
      </c>
      <c r="M11" s="14">
        <v>7.87</v>
      </c>
      <c r="N11" s="14">
        <v>35.549999999999997</v>
      </c>
      <c r="O11" s="14">
        <v>10.6</v>
      </c>
      <c r="P11" s="12">
        <v>0.8</v>
      </c>
      <c r="Q11" s="26"/>
      <c r="R11" s="58"/>
      <c r="S11" s="59"/>
    </row>
    <row r="12" spans="1:19">
      <c r="A12" s="12" t="s">
        <v>73</v>
      </c>
      <c r="B12" s="103" t="s">
        <v>74</v>
      </c>
      <c r="C12" s="99">
        <v>200</v>
      </c>
      <c r="D12" s="38">
        <v>3.11</v>
      </c>
      <c r="E12" s="15">
        <v>0.3</v>
      </c>
      <c r="F12" s="72">
        <v>0</v>
      </c>
      <c r="G12" s="15">
        <v>15.2</v>
      </c>
      <c r="H12" s="15">
        <f t="shared" ref="H12" si="1">G12*4+F12*9+E12*4</f>
        <v>62</v>
      </c>
      <c r="I12" s="72">
        <v>0</v>
      </c>
      <c r="J12" s="15">
        <v>2.2000000000000002</v>
      </c>
      <c r="K12" s="72">
        <v>0</v>
      </c>
      <c r="L12" s="72">
        <v>0</v>
      </c>
      <c r="M12" s="15">
        <v>16</v>
      </c>
      <c r="N12" s="15">
        <v>8</v>
      </c>
      <c r="O12" s="15">
        <v>6</v>
      </c>
      <c r="P12" s="15">
        <v>0.8</v>
      </c>
      <c r="Q12" s="26"/>
      <c r="R12" s="58"/>
      <c r="S12" s="59"/>
    </row>
    <row r="13" spans="1:19">
      <c r="A13" s="12"/>
      <c r="B13" s="16" t="s">
        <v>77</v>
      </c>
      <c r="C13" s="12">
        <v>26</v>
      </c>
      <c r="D13" s="38">
        <v>7.75</v>
      </c>
      <c r="E13" s="14"/>
      <c r="F13" s="18"/>
      <c r="G13" s="14"/>
      <c r="H13" s="14"/>
      <c r="I13" s="18"/>
      <c r="J13" s="18"/>
      <c r="K13" s="18"/>
      <c r="L13" s="18"/>
      <c r="M13" s="14"/>
      <c r="N13" s="14"/>
      <c r="O13" s="14"/>
      <c r="P13" s="14"/>
      <c r="Q13" s="26"/>
      <c r="R13" s="58"/>
      <c r="S13" s="59"/>
    </row>
    <row r="14" spans="1:19">
      <c r="A14" s="80" t="s">
        <v>27</v>
      </c>
      <c r="B14" s="81"/>
      <c r="C14" s="12"/>
      <c r="D14" s="61">
        <f>SUM(D7:D13)</f>
        <v>67</v>
      </c>
      <c r="E14" s="20">
        <f>SUM(E7:E13)</f>
        <v>30.499999999999996</v>
      </c>
      <c r="F14" s="19">
        <f t="shared" ref="F14:P14" si="2">SUM(E5:E13)</f>
        <v>30.499999999999996</v>
      </c>
      <c r="G14" s="20">
        <f t="shared" si="2"/>
        <v>24.18</v>
      </c>
      <c r="H14" s="19">
        <f t="shared" si="2"/>
        <v>74.690000000000012</v>
      </c>
      <c r="I14" s="20">
        <f t="shared" si="2"/>
        <v>609.20000000000005</v>
      </c>
      <c r="J14" s="20">
        <f t="shared" si="2"/>
        <v>0.15</v>
      </c>
      <c r="K14" s="20">
        <f t="shared" si="2"/>
        <v>34.28</v>
      </c>
      <c r="L14" s="20">
        <f t="shared" si="2"/>
        <v>0.93800000000000006</v>
      </c>
      <c r="M14" s="20">
        <f t="shared" si="2"/>
        <v>2.7600000000000002</v>
      </c>
      <c r="N14" s="20">
        <f t="shared" si="2"/>
        <v>234.37</v>
      </c>
      <c r="O14" s="20">
        <f t="shared" si="2"/>
        <v>271.45</v>
      </c>
      <c r="P14" s="20">
        <f t="shared" si="2"/>
        <v>79.75</v>
      </c>
    </row>
    <row r="15" spans="1:19">
      <c r="A15" s="90" t="s">
        <v>32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2"/>
    </row>
    <row r="16" spans="1:19" ht="25.5">
      <c r="A16" s="12" t="s">
        <v>65</v>
      </c>
      <c r="B16" s="13" t="s">
        <v>66</v>
      </c>
      <c r="C16" s="12">
        <v>80</v>
      </c>
      <c r="D16" s="38">
        <v>13.56</v>
      </c>
      <c r="E16" s="14">
        <f>C16*5.1/100</f>
        <v>4.08</v>
      </c>
      <c r="F16" s="14">
        <f>C16*7.8/100</f>
        <v>6.24</v>
      </c>
      <c r="G16" s="14">
        <f>C16*7.1/100</f>
        <v>5.68</v>
      </c>
      <c r="H16" s="18">
        <f t="shared" ref="H16:H22" si="3">G16*4+F16*9+E16*4</f>
        <v>95.199999999999989</v>
      </c>
      <c r="I16" s="12">
        <v>0.03</v>
      </c>
      <c r="J16" s="14">
        <v>6.6</v>
      </c>
      <c r="K16" s="14">
        <v>0.04</v>
      </c>
      <c r="L16" s="14">
        <v>4.5999999999999996</v>
      </c>
      <c r="M16" s="14">
        <v>187</v>
      </c>
      <c r="N16" s="14">
        <v>154</v>
      </c>
      <c r="O16" s="14">
        <v>28</v>
      </c>
      <c r="P16" s="14">
        <v>1.5</v>
      </c>
      <c r="Q16" s="26"/>
      <c r="R16" s="58"/>
      <c r="S16" s="59"/>
    </row>
    <row r="17" spans="1:19" ht="25.5">
      <c r="A17" s="12" t="s">
        <v>67</v>
      </c>
      <c r="B17" s="13" t="s">
        <v>68</v>
      </c>
      <c r="C17" s="12">
        <v>200</v>
      </c>
      <c r="D17" s="38">
        <v>5.82</v>
      </c>
      <c r="E17" s="14">
        <v>2.9</v>
      </c>
      <c r="F17" s="14">
        <v>2.5</v>
      </c>
      <c r="G17" s="14">
        <v>21</v>
      </c>
      <c r="H17" s="14">
        <f t="shared" si="3"/>
        <v>118.1</v>
      </c>
      <c r="I17" s="18">
        <v>0</v>
      </c>
      <c r="J17" s="14">
        <f>C17*0.74/100</f>
        <v>1.48</v>
      </c>
      <c r="K17" s="12">
        <f>C17*0.46/100</f>
        <v>0.92</v>
      </c>
      <c r="L17" s="14">
        <f>C17*0.04/100</f>
        <v>0.08</v>
      </c>
      <c r="M17" s="14">
        <f>C17*33/100</f>
        <v>66</v>
      </c>
      <c r="N17" s="14">
        <f>C17*5.65/100</f>
        <v>11.3</v>
      </c>
      <c r="O17" s="14">
        <f>C17*2.86/100</f>
        <v>5.72</v>
      </c>
      <c r="P17" s="14">
        <f>C17*0.31/100</f>
        <v>0.62</v>
      </c>
      <c r="Q17" s="26"/>
      <c r="R17" s="58"/>
      <c r="S17" s="59"/>
    </row>
    <row r="18" spans="1:19">
      <c r="A18" s="12" t="s">
        <v>69</v>
      </c>
      <c r="B18" s="13" t="s">
        <v>70</v>
      </c>
      <c r="C18" s="12">
        <v>180</v>
      </c>
      <c r="D18" s="38">
        <v>16.010000000000002</v>
      </c>
      <c r="E18" s="14">
        <f>C18*2/100</f>
        <v>3.6</v>
      </c>
      <c r="F18" s="14">
        <f>C18*3.3/100</f>
        <v>5.94</v>
      </c>
      <c r="G18" s="14">
        <f>C18*9.2/100</f>
        <v>16.559999999999999</v>
      </c>
      <c r="H18" s="14">
        <f t="shared" si="3"/>
        <v>134.1</v>
      </c>
      <c r="I18" s="12">
        <f>C18*0.03/100</f>
        <v>5.3999999999999992E-2</v>
      </c>
      <c r="J18" s="14">
        <f>C18*17/100</f>
        <v>30.6</v>
      </c>
      <c r="K18" s="18">
        <v>0</v>
      </c>
      <c r="L18" s="14">
        <f>C18*1/100</f>
        <v>1.8</v>
      </c>
      <c r="M18" s="14">
        <f>C18*58/100</f>
        <v>104.4</v>
      </c>
      <c r="N18" s="14">
        <f>C18*40/100</f>
        <v>72</v>
      </c>
      <c r="O18" s="14">
        <f>C18*20/100</f>
        <v>36</v>
      </c>
      <c r="P18" s="14">
        <f>C18*0.8/100</f>
        <v>1.44</v>
      </c>
      <c r="Q18" s="26"/>
      <c r="R18" s="58"/>
      <c r="S18" s="59"/>
    </row>
    <row r="19" spans="1:19">
      <c r="A19" s="12" t="s">
        <v>71</v>
      </c>
      <c r="B19" s="16" t="s">
        <v>72</v>
      </c>
      <c r="C19" s="12">
        <v>90</v>
      </c>
      <c r="D19" s="38">
        <v>46.9</v>
      </c>
      <c r="E19" s="12">
        <f>C19*18.08/80</f>
        <v>20.339999999999996</v>
      </c>
      <c r="F19" s="14">
        <f>C19*13.6/80</f>
        <v>15.3</v>
      </c>
      <c r="G19" s="18">
        <v>0</v>
      </c>
      <c r="H19" s="14">
        <f t="shared" si="3"/>
        <v>219.06</v>
      </c>
      <c r="I19" s="15">
        <f>C19*0.04/100</f>
        <v>3.6000000000000004E-2</v>
      </c>
      <c r="J19" s="15">
        <v>0</v>
      </c>
      <c r="K19" s="15">
        <f>C19*0.02/100</f>
        <v>1.8000000000000002E-2</v>
      </c>
      <c r="L19" s="15">
        <f>C19*0.3/100</f>
        <v>0.27</v>
      </c>
      <c r="M19" s="15">
        <f>C19*39/100</f>
        <v>35.1</v>
      </c>
      <c r="N19" s="15">
        <f>C19*143/100</f>
        <v>128.69999999999999</v>
      </c>
      <c r="O19" s="15">
        <f>C19*20/100</f>
        <v>18</v>
      </c>
      <c r="P19" s="15">
        <f>C19*1.8/100</f>
        <v>1.62</v>
      </c>
      <c r="Q19" s="26"/>
      <c r="R19" s="58"/>
      <c r="S19" s="59"/>
    </row>
    <row r="20" spans="1:19">
      <c r="A20" s="12"/>
      <c r="B20" s="16" t="s">
        <v>23</v>
      </c>
      <c r="C20" s="12">
        <v>35</v>
      </c>
      <c r="D20" s="38">
        <v>2.37</v>
      </c>
      <c r="E20" s="12">
        <v>1.88</v>
      </c>
      <c r="F20" s="14">
        <v>0.2</v>
      </c>
      <c r="G20" s="12">
        <v>12.13</v>
      </c>
      <c r="H20" s="14">
        <v>40.479999999999997</v>
      </c>
      <c r="I20" s="14">
        <v>0.03</v>
      </c>
      <c r="J20" s="18">
        <v>0</v>
      </c>
      <c r="K20" s="18">
        <v>0</v>
      </c>
      <c r="L20" s="12">
        <v>0.3</v>
      </c>
      <c r="M20" s="14">
        <v>5</v>
      </c>
      <c r="N20" s="14">
        <v>15.9</v>
      </c>
      <c r="O20" s="14">
        <v>3.43</v>
      </c>
      <c r="P20" s="12">
        <v>0.27</v>
      </c>
      <c r="Q20" s="26"/>
      <c r="R20" s="58"/>
      <c r="S20" s="59"/>
    </row>
    <row r="21" spans="1:19">
      <c r="A21" s="12"/>
      <c r="B21" s="16" t="s">
        <v>26</v>
      </c>
      <c r="C21" s="12">
        <v>30</v>
      </c>
      <c r="D21" s="38">
        <v>1.87</v>
      </c>
      <c r="E21" s="12">
        <v>1.48</v>
      </c>
      <c r="F21" s="12">
        <v>0.24</v>
      </c>
      <c r="G21" s="12">
        <v>9.8000000000000007</v>
      </c>
      <c r="H21" s="12">
        <v>35.46</v>
      </c>
      <c r="I21" s="14">
        <v>0.03</v>
      </c>
      <c r="J21" s="18">
        <v>0</v>
      </c>
      <c r="K21" s="18">
        <v>0</v>
      </c>
      <c r="L21" s="12">
        <v>0.31</v>
      </c>
      <c r="M21" s="14">
        <v>7.87</v>
      </c>
      <c r="N21" s="14">
        <v>35.549999999999997</v>
      </c>
      <c r="O21" s="14">
        <v>10.6</v>
      </c>
      <c r="P21" s="12">
        <v>0.8</v>
      </c>
      <c r="Q21" s="26"/>
      <c r="R21" s="58"/>
      <c r="S21" s="59"/>
    </row>
    <row r="22" spans="1:19">
      <c r="A22" s="12" t="s">
        <v>73</v>
      </c>
      <c r="B22" s="103" t="s">
        <v>74</v>
      </c>
      <c r="C22" s="99">
        <v>200</v>
      </c>
      <c r="D22" s="38">
        <v>4.04</v>
      </c>
      <c r="E22" s="15">
        <v>0.3</v>
      </c>
      <c r="F22" s="72">
        <v>0</v>
      </c>
      <c r="G22" s="15">
        <v>15.2</v>
      </c>
      <c r="H22" s="15">
        <f t="shared" si="3"/>
        <v>62</v>
      </c>
      <c r="I22" s="72">
        <v>0</v>
      </c>
      <c r="J22" s="15">
        <v>2.2000000000000002</v>
      </c>
      <c r="K22" s="72">
        <v>0</v>
      </c>
      <c r="L22" s="72">
        <v>0</v>
      </c>
      <c r="M22" s="15">
        <v>16</v>
      </c>
      <c r="N22" s="15">
        <v>8</v>
      </c>
      <c r="O22" s="15">
        <v>6</v>
      </c>
      <c r="P22" s="15">
        <v>0.8</v>
      </c>
      <c r="Q22" s="26"/>
      <c r="R22" s="58"/>
      <c r="S22" s="59"/>
    </row>
    <row r="23" spans="1:19">
      <c r="A23" s="60" t="s">
        <v>27</v>
      </c>
      <c r="B23" s="55"/>
      <c r="C23" s="12"/>
      <c r="D23" s="62">
        <f>SUM(D16:D22)</f>
        <v>90.570000000000007</v>
      </c>
      <c r="E23" s="62">
        <f>SUM(F16:F22)</f>
        <v>30.419999999999998</v>
      </c>
      <c r="F23" s="19">
        <f>SUM(G16:G22)</f>
        <v>80.37</v>
      </c>
      <c r="G23" s="20">
        <f>SUM(H16:H22)</f>
        <v>704.40000000000009</v>
      </c>
      <c r="H23" s="20">
        <f>SUM(I16:I22)</f>
        <v>0.18</v>
      </c>
      <c r="I23" s="20">
        <f>SUM(J16:J22)</f>
        <v>40.880000000000003</v>
      </c>
      <c r="J23" s="20">
        <f>SUM(K16:K22)</f>
        <v>0.97800000000000009</v>
      </c>
      <c r="K23" s="20">
        <f>SUM(L16:L22)</f>
        <v>7.3599999999999994</v>
      </c>
      <c r="L23" s="20">
        <f>SUM(M16:M22)</f>
        <v>421.37</v>
      </c>
      <c r="M23" s="19">
        <f>SUM(N16:N22)</f>
        <v>425.45</v>
      </c>
      <c r="N23" s="20">
        <f>SUM(O16:O22)</f>
        <v>107.75</v>
      </c>
      <c r="O23" s="20">
        <f>SUM(P16:P22)</f>
        <v>7.0499999999999989</v>
      </c>
      <c r="P23" s="20">
        <f>SUM(P16:P22)</f>
        <v>7.0499999999999989</v>
      </c>
      <c r="Q23" s="26"/>
      <c r="R23" s="58"/>
      <c r="S23" s="59"/>
    </row>
    <row r="24" spans="1:19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</row>
    <row r="25" spans="1:19">
      <c r="A25" s="78" t="s">
        <v>29</v>
      </c>
      <c r="B25" s="78"/>
      <c r="C25" s="26"/>
      <c r="D25" s="26"/>
      <c r="E25" s="27"/>
      <c r="F25" s="28"/>
      <c r="G25" s="28"/>
      <c r="H25" s="28"/>
      <c r="I25" s="28"/>
      <c r="J25" s="28"/>
      <c r="K25" s="28"/>
      <c r="L25" s="27"/>
      <c r="M25" s="28"/>
      <c r="N25" s="28"/>
      <c r="O25" s="27"/>
      <c r="P25" s="28"/>
    </row>
  </sheetData>
  <mergeCells count="16">
    <mergeCell ref="A25:B25"/>
    <mergeCell ref="I4:L4"/>
    <mergeCell ref="M4:P4"/>
    <mergeCell ref="A14:B14"/>
    <mergeCell ref="A15:P15"/>
    <mergeCell ref="A24:P24"/>
    <mergeCell ref="A4:A5"/>
    <mergeCell ref="B4:B5"/>
    <mergeCell ref="C4:C5"/>
    <mergeCell ref="E4:G4"/>
    <mergeCell ref="H4:H5"/>
    <mergeCell ref="A2:C2"/>
    <mergeCell ref="E2:I2"/>
    <mergeCell ref="K2:P2"/>
    <mergeCell ref="E3:I3"/>
    <mergeCell ref="K3:P3"/>
  </mergeCells>
  <pageMargins left="0.25" right="0.25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0">
      <c r="A1" t="s">
        <v>33</v>
      </c>
      <c r="B1" s="96" t="s">
        <v>34</v>
      </c>
      <c r="C1" s="97"/>
      <c r="D1" s="98"/>
      <c r="E1" t="s">
        <v>35</v>
      </c>
      <c r="F1" s="29"/>
      <c r="I1" t="s">
        <v>36</v>
      </c>
      <c r="J1" s="30">
        <v>44995</v>
      </c>
    </row>
    <row r="2" spans="1:10" ht="15.75" thickBot="1"/>
    <row r="3" spans="1:10" ht="15.75" thickBot="1">
      <c r="A3" s="31" t="s">
        <v>37</v>
      </c>
      <c r="B3" s="32" t="s">
        <v>38</v>
      </c>
      <c r="C3" s="32" t="s">
        <v>3</v>
      </c>
      <c r="D3" s="32" t="s">
        <v>39</v>
      </c>
      <c r="E3" s="32" t="s">
        <v>40</v>
      </c>
      <c r="F3" s="32" t="s">
        <v>6</v>
      </c>
      <c r="G3" s="32" t="s">
        <v>41</v>
      </c>
      <c r="H3" s="32" t="s">
        <v>11</v>
      </c>
      <c r="I3" s="32" t="s">
        <v>12</v>
      </c>
      <c r="J3" s="32" t="s">
        <v>13</v>
      </c>
    </row>
    <row r="4" spans="1:10" ht="25.5">
      <c r="A4" s="33" t="s">
        <v>42</v>
      </c>
      <c r="B4" s="34" t="s">
        <v>43</v>
      </c>
      <c r="C4" s="35" t="s">
        <v>60</v>
      </c>
      <c r="D4" s="77" t="s">
        <v>61</v>
      </c>
      <c r="E4" s="35">
        <v>180</v>
      </c>
      <c r="F4" s="35">
        <v>10.38</v>
      </c>
      <c r="G4" s="35">
        <v>195.84</v>
      </c>
      <c r="H4" s="35">
        <v>5.58</v>
      </c>
      <c r="I4" s="35">
        <v>8.64</v>
      </c>
      <c r="J4" s="36">
        <v>23.94</v>
      </c>
    </row>
    <row r="5" spans="1:10" ht="25.5">
      <c r="A5" s="37"/>
      <c r="B5" s="38" t="s">
        <v>44</v>
      </c>
      <c r="C5" s="35" t="s">
        <v>75</v>
      </c>
      <c r="D5" s="77" t="s">
        <v>76</v>
      </c>
      <c r="E5" s="35">
        <v>200</v>
      </c>
      <c r="F5" s="107">
        <v>2.5</v>
      </c>
      <c r="G5" s="36">
        <v>153.6</v>
      </c>
      <c r="H5" s="40">
        <v>0</v>
      </c>
      <c r="I5" s="40">
        <v>0</v>
      </c>
      <c r="J5" s="36">
        <v>38.4</v>
      </c>
    </row>
    <row r="6" spans="1:10">
      <c r="A6" s="37"/>
      <c r="B6" s="38" t="s">
        <v>45</v>
      </c>
      <c r="C6" s="41"/>
      <c r="D6" s="39" t="s">
        <v>23</v>
      </c>
      <c r="E6" s="42">
        <v>40</v>
      </c>
      <c r="F6" s="42">
        <v>2.08</v>
      </c>
      <c r="G6" s="43">
        <v>19.88</v>
      </c>
      <c r="H6" s="43">
        <v>90.4</v>
      </c>
      <c r="I6" s="43">
        <v>3.04</v>
      </c>
      <c r="J6" s="43">
        <v>0.36</v>
      </c>
    </row>
    <row r="7" spans="1:10">
      <c r="A7" s="37"/>
      <c r="B7" s="41"/>
      <c r="C7" s="108" t="s">
        <v>63</v>
      </c>
      <c r="D7" s="109" t="s">
        <v>64</v>
      </c>
      <c r="E7" s="108">
        <v>40</v>
      </c>
      <c r="F7" s="108">
        <v>9</v>
      </c>
      <c r="G7" s="108">
        <v>62.8</v>
      </c>
      <c r="H7" s="108">
        <v>5</v>
      </c>
      <c r="I7" s="108">
        <v>4.5999999999999996</v>
      </c>
      <c r="J7" s="108">
        <v>0.3</v>
      </c>
    </row>
    <row r="8" spans="1:10">
      <c r="A8" s="37"/>
      <c r="B8" s="44"/>
      <c r="C8" s="44"/>
      <c r="D8" s="45"/>
      <c r="E8" s="46"/>
      <c r="F8" s="47"/>
      <c r="G8" s="46"/>
      <c r="H8" s="46"/>
      <c r="I8" s="46"/>
      <c r="J8" s="46"/>
    </row>
    <row r="9" spans="1:10">
      <c r="A9" s="48" t="s">
        <v>46</v>
      </c>
      <c r="B9" s="49" t="s">
        <v>47</v>
      </c>
      <c r="C9" s="41"/>
      <c r="D9" s="50"/>
      <c r="E9" s="51"/>
      <c r="F9" s="52"/>
      <c r="G9" s="51"/>
      <c r="H9" s="51"/>
      <c r="I9" s="51"/>
      <c r="J9" s="51"/>
    </row>
    <row r="10" spans="1:10">
      <c r="A10" s="53"/>
      <c r="B10" s="41"/>
      <c r="C10" s="41"/>
      <c r="D10" s="50"/>
      <c r="E10" s="51"/>
      <c r="F10" s="52"/>
      <c r="G10" s="51"/>
      <c r="H10" s="51"/>
      <c r="I10" s="51"/>
      <c r="J10" s="51"/>
    </row>
    <row r="11" spans="1:10">
      <c r="A11" s="54"/>
      <c r="B11" s="41"/>
      <c r="C11" s="41"/>
      <c r="D11" s="50"/>
      <c r="E11" s="51"/>
      <c r="F11" s="52"/>
      <c r="G11" s="51"/>
      <c r="H11" s="51"/>
      <c r="I11" s="51"/>
      <c r="J11" s="51"/>
    </row>
    <row r="12" spans="1:10">
      <c r="A12" s="48" t="s">
        <v>48</v>
      </c>
      <c r="B12" s="38" t="s">
        <v>49</v>
      </c>
      <c r="C12" s="35"/>
      <c r="D12" s="39"/>
      <c r="E12" s="35"/>
      <c r="F12" s="36"/>
      <c r="G12" s="36"/>
      <c r="H12" s="36"/>
      <c r="I12" s="36"/>
      <c r="J12" s="36"/>
    </row>
    <row r="13" spans="1:10" ht="25.5">
      <c r="A13" s="53"/>
      <c r="B13" s="38" t="s">
        <v>50</v>
      </c>
      <c r="C13" s="35" t="s">
        <v>67</v>
      </c>
      <c r="D13" s="77" t="s">
        <v>68</v>
      </c>
      <c r="E13" s="35">
        <v>200</v>
      </c>
      <c r="F13" s="35">
        <v>4.4800000000000004</v>
      </c>
      <c r="G13" s="36">
        <v>94.48</v>
      </c>
      <c r="H13" s="36">
        <v>2.3199999999999998</v>
      </c>
      <c r="I13" s="36">
        <v>2</v>
      </c>
      <c r="J13" s="36">
        <v>16.8</v>
      </c>
    </row>
    <row r="14" spans="1:10">
      <c r="A14" s="53"/>
      <c r="B14" s="38" t="s">
        <v>51</v>
      </c>
      <c r="C14" s="35" t="s">
        <v>71</v>
      </c>
      <c r="D14" s="39" t="s">
        <v>72</v>
      </c>
      <c r="E14" s="35">
        <v>90</v>
      </c>
      <c r="F14" s="35">
        <v>36.08</v>
      </c>
      <c r="G14" s="35">
        <v>219.06000000000003</v>
      </c>
      <c r="H14" s="35">
        <v>20.340000000000003</v>
      </c>
      <c r="I14" s="35">
        <v>15.3</v>
      </c>
      <c r="J14" s="40">
        <v>0</v>
      </c>
    </row>
    <row r="15" spans="1:10">
      <c r="A15" s="53"/>
      <c r="B15" s="38" t="s">
        <v>52</v>
      </c>
      <c r="C15" s="35" t="s">
        <v>69</v>
      </c>
      <c r="D15" s="77" t="s">
        <v>70</v>
      </c>
      <c r="E15" s="35">
        <v>180</v>
      </c>
      <c r="F15" s="35">
        <v>12.32</v>
      </c>
      <c r="G15" s="36">
        <v>134.1</v>
      </c>
      <c r="H15" s="36">
        <v>3.6</v>
      </c>
      <c r="I15" s="35">
        <v>5.94</v>
      </c>
      <c r="J15" s="35">
        <v>16.559999999999999</v>
      </c>
    </row>
    <row r="16" spans="1:10">
      <c r="A16" s="53"/>
      <c r="B16" s="38" t="s">
        <v>53</v>
      </c>
      <c r="C16" s="35" t="s">
        <v>73</v>
      </c>
      <c r="D16" s="39" t="s">
        <v>74</v>
      </c>
      <c r="E16" s="35">
        <v>200</v>
      </c>
      <c r="F16" s="35">
        <v>3.11</v>
      </c>
      <c r="G16" s="36">
        <v>62</v>
      </c>
      <c r="H16" s="36">
        <v>0.3</v>
      </c>
      <c r="I16" s="40">
        <v>0</v>
      </c>
      <c r="J16" s="36">
        <v>15.2</v>
      </c>
    </row>
    <row r="17" spans="1:10">
      <c r="A17" s="53"/>
      <c r="B17" s="38" t="s">
        <v>54</v>
      </c>
      <c r="C17" s="41"/>
      <c r="D17" s="39" t="s">
        <v>23</v>
      </c>
      <c r="E17" s="35">
        <v>35</v>
      </c>
      <c r="F17" s="35">
        <v>1.82</v>
      </c>
      <c r="G17" s="36">
        <v>40.479999999999997</v>
      </c>
      <c r="H17" s="35">
        <v>1.88</v>
      </c>
      <c r="I17" s="36">
        <v>0.2</v>
      </c>
      <c r="J17" s="35">
        <v>12.13</v>
      </c>
    </row>
    <row r="18" spans="1:10">
      <c r="A18" s="53"/>
      <c r="B18" s="38" t="s">
        <v>55</v>
      </c>
      <c r="C18" s="41"/>
      <c r="D18" s="39" t="s">
        <v>26</v>
      </c>
      <c r="E18" s="35">
        <v>25</v>
      </c>
      <c r="F18" s="35">
        <v>1.31</v>
      </c>
      <c r="G18" s="35">
        <v>35.46</v>
      </c>
      <c r="H18" s="35">
        <v>1.48</v>
      </c>
      <c r="I18" s="35">
        <v>0.24</v>
      </c>
      <c r="J18" s="35">
        <v>9.8000000000000007</v>
      </c>
    </row>
    <row r="19" spans="1:10">
      <c r="A19" s="53"/>
      <c r="B19" s="44"/>
      <c r="C19" s="44"/>
      <c r="D19" s="45"/>
      <c r="E19" s="46"/>
      <c r="F19" s="47"/>
      <c r="G19" s="51"/>
      <c r="H19" s="51"/>
      <c r="I19" s="51"/>
      <c r="J19" s="51"/>
    </row>
    <row r="20" spans="1:10">
      <c r="A20" s="54"/>
      <c r="B20" s="41"/>
      <c r="C20" s="41"/>
      <c r="D20" s="50"/>
      <c r="E20" s="51"/>
      <c r="F20" s="52"/>
      <c r="G20" s="51"/>
      <c r="H20" s="51"/>
      <c r="I20" s="51"/>
      <c r="J20" s="51"/>
    </row>
  </sheetData>
  <mergeCells count="1">
    <mergeCell ref="B1:D1"/>
  </mergeCells>
  <pageMargins left="0.25" right="0.25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</vt:lpstr>
      <vt:lpstr>12-18</vt:lpstr>
      <vt:lpstr>САЙТ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2023-03-09T16:44:44Z</dcterms:modified>
</cp:coreProperties>
</file>